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1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fanLau\OneDrive - Capricorn Consulting &amp; Training GmbH\_CAPRICORN\Excel Stammtisch\20170403_PivotTabelle_WerteBerechnenAls\"/>
    </mc:Choice>
  </mc:AlternateContent>
  <xr:revisionPtr revIDLastSave="0" documentId="962381E516398D1FE739E2A3EFD8FF5391757BF7" xr6:coauthVersionLast="17" xr6:coauthVersionMax="17" xr10:uidLastSave="{00000000-0000-0000-0000-000000000000}"/>
  <bookViews>
    <workbookView xWindow="120" yWindow="30" windowWidth="12120" windowHeight="8850" firstSheet="8" activeTab="8" xr2:uid="{00000000-000D-0000-FFFF-FFFF00000000}"/>
  </bookViews>
  <sheets>
    <sheet name="Datenblatt" sheetId="2" r:id="rId1"/>
    <sheet name="Basis" sheetId="3" r:id="rId2"/>
    <sheet name="Vorgängerzeilengesamt" sheetId="4" r:id="rId3"/>
    <sheet name="Vorgängespaltengesamt" sheetId="5" r:id="rId4"/>
    <sheet name="Vorgängergesamt..." sheetId="6" r:id="rId5"/>
    <sheet name="Differenz" sheetId="7" r:id="rId6"/>
    <sheet name="Ergebnis in" sheetId="8" r:id="rId7"/>
    <sheet name="Rangfolge" sheetId="9" r:id="rId8"/>
    <sheet name="Index" sheetId="12" r:id="rId9"/>
    <sheet name="Einsortieren von Wochentagen" sheetId="14" r:id="rId10"/>
    <sheet name="Namensliste" sheetId="13" r:id="rId11"/>
  </sheets>
  <definedNames>
    <definedName name="_xlnm._FilterDatabase" localSheetId="0" hidden="1">Datenblatt!$A$1:$G$253</definedName>
    <definedName name="_xlnm.Database" localSheetId="0">Datenblatt!$A$1:$G$253</definedName>
  </definedNames>
  <calcPr calcId="171026"/>
  <pivotCaches>
    <pivotCache cacheId="6523" r:id="rId12"/>
    <pivotCache cacheId="6524" r:id="rId13"/>
  </pivotCaches>
</workbook>
</file>

<file path=xl/calcChain.xml><?xml version="1.0" encoding="utf-8"?>
<calcChain xmlns="http://schemas.openxmlformats.org/spreadsheetml/2006/main">
  <c r="W41" i="12" l="1"/>
  <c r="W27" i="12"/>
  <c r="U27" i="12"/>
  <c r="S27" i="12"/>
  <c r="S34" i="12"/>
  <c r="W34" i="12"/>
  <c r="S44" i="12"/>
  <c r="T34" i="12"/>
  <c r="AA41" i="12"/>
  <c r="AA19" i="12"/>
  <c r="W12" i="12"/>
  <c r="S12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B28" i="12"/>
  <c r="C28" i="12"/>
  <c r="S28" i="12"/>
  <c r="D28" i="12"/>
  <c r="E28" i="12"/>
  <c r="F28" i="12"/>
  <c r="S6" i="12"/>
  <c r="G28" i="12"/>
  <c r="H28" i="12"/>
  <c r="B29" i="12"/>
  <c r="C29" i="12"/>
  <c r="S29" i="12"/>
  <c r="D29" i="12"/>
  <c r="E29" i="12"/>
  <c r="F29" i="12"/>
  <c r="S7" i="12"/>
  <c r="G29" i="12"/>
  <c r="H29" i="12"/>
  <c r="B30" i="12"/>
  <c r="C30" i="12"/>
  <c r="S30" i="12"/>
  <c r="D30" i="12"/>
  <c r="E30" i="12"/>
  <c r="F30" i="12"/>
  <c r="S8" i="12"/>
  <c r="G30" i="12"/>
  <c r="H30" i="12"/>
  <c r="B31" i="12"/>
  <c r="C31" i="12"/>
  <c r="S31" i="12"/>
  <c r="D31" i="12"/>
  <c r="E31" i="12"/>
  <c r="F31" i="12"/>
  <c r="S9" i="12"/>
  <c r="W9" i="12"/>
  <c r="G31" i="12"/>
  <c r="H31" i="12"/>
  <c r="B32" i="12"/>
  <c r="C32" i="12"/>
  <c r="S32" i="12"/>
  <c r="D32" i="12"/>
  <c r="E32" i="12"/>
  <c r="F32" i="12"/>
  <c r="S10" i="12"/>
  <c r="G32" i="12"/>
  <c r="H32" i="12"/>
  <c r="B33" i="12"/>
  <c r="C33" i="12"/>
  <c r="S33" i="12"/>
  <c r="D33" i="12"/>
  <c r="E33" i="12"/>
  <c r="F33" i="12"/>
  <c r="S11" i="12"/>
  <c r="G33" i="12"/>
  <c r="H33" i="12"/>
  <c r="B35" i="12"/>
  <c r="C35" i="12"/>
  <c r="S35" i="12"/>
  <c r="D35" i="12"/>
  <c r="E35" i="12"/>
  <c r="F35" i="12"/>
  <c r="S13" i="12"/>
  <c r="W13" i="12"/>
  <c r="G35" i="12"/>
  <c r="H35" i="12"/>
  <c r="B36" i="12"/>
  <c r="C36" i="12"/>
  <c r="S36" i="12"/>
  <c r="D36" i="12"/>
  <c r="E36" i="12"/>
  <c r="F36" i="12"/>
  <c r="S14" i="12"/>
  <c r="G36" i="12"/>
  <c r="H36" i="12"/>
  <c r="B37" i="12"/>
  <c r="C37" i="12"/>
  <c r="S37" i="12"/>
  <c r="D37" i="12"/>
  <c r="E37" i="12"/>
  <c r="F37" i="12"/>
  <c r="S15" i="12"/>
  <c r="G37" i="12"/>
  <c r="H37" i="12"/>
  <c r="B38" i="12"/>
  <c r="C38" i="12"/>
  <c r="S38" i="12"/>
  <c r="D38" i="12"/>
  <c r="E38" i="12"/>
  <c r="F38" i="12"/>
  <c r="S16" i="12"/>
  <c r="G38" i="12"/>
  <c r="H38" i="12"/>
  <c r="B39" i="12"/>
  <c r="C39" i="12"/>
  <c r="S39" i="12"/>
  <c r="D39" i="12"/>
  <c r="E39" i="12"/>
  <c r="F39" i="12"/>
  <c r="S17" i="12"/>
  <c r="G39" i="12"/>
  <c r="H39" i="12"/>
  <c r="B40" i="12"/>
  <c r="C40" i="12"/>
  <c r="S40" i="12"/>
  <c r="D40" i="12"/>
  <c r="E40" i="12"/>
  <c r="F40" i="12"/>
  <c r="S18" i="12"/>
  <c r="G40" i="12"/>
  <c r="H40" i="12"/>
  <c r="I28" i="12"/>
  <c r="J28" i="12"/>
  <c r="K28" i="12"/>
  <c r="L28" i="12"/>
  <c r="M28" i="12"/>
  <c r="N28" i="12"/>
  <c r="O28" i="12"/>
  <c r="I29" i="12"/>
  <c r="J29" i="12"/>
  <c r="K29" i="12"/>
  <c r="L29" i="12"/>
  <c r="M29" i="12"/>
  <c r="N29" i="12"/>
  <c r="O29" i="12"/>
  <c r="I30" i="12"/>
  <c r="J30" i="12"/>
  <c r="K30" i="12"/>
  <c r="L30" i="12"/>
  <c r="M30" i="12"/>
  <c r="N30" i="12"/>
  <c r="O30" i="12"/>
  <c r="I31" i="12"/>
  <c r="J31" i="12"/>
  <c r="K31" i="12"/>
  <c r="L31" i="12"/>
  <c r="M31" i="12"/>
  <c r="N31" i="12"/>
  <c r="O31" i="12"/>
  <c r="I32" i="12"/>
  <c r="J32" i="12"/>
  <c r="K32" i="12"/>
  <c r="L32" i="12"/>
  <c r="M32" i="12"/>
  <c r="N32" i="12"/>
  <c r="O32" i="12"/>
  <c r="I33" i="12"/>
  <c r="J33" i="12"/>
  <c r="K33" i="12"/>
  <c r="L33" i="12"/>
  <c r="M33" i="12"/>
  <c r="N33" i="12"/>
  <c r="O33" i="12"/>
  <c r="I35" i="12"/>
  <c r="J35" i="12"/>
  <c r="K35" i="12"/>
  <c r="L35" i="12"/>
  <c r="M35" i="12"/>
  <c r="N35" i="12"/>
  <c r="O35" i="12"/>
  <c r="I36" i="12"/>
  <c r="J36" i="12"/>
  <c r="K36" i="12"/>
  <c r="L36" i="12"/>
  <c r="M36" i="12"/>
  <c r="N36" i="12"/>
  <c r="O36" i="12"/>
  <c r="I37" i="12"/>
  <c r="J37" i="12"/>
  <c r="K37" i="12"/>
  <c r="L37" i="12"/>
  <c r="M37" i="12"/>
  <c r="N37" i="12"/>
  <c r="O37" i="12"/>
  <c r="I38" i="12"/>
  <c r="J38" i="12"/>
  <c r="K38" i="12"/>
  <c r="L38" i="12"/>
  <c r="M38" i="12"/>
  <c r="N38" i="12"/>
  <c r="O38" i="12"/>
  <c r="I39" i="12"/>
  <c r="J39" i="12"/>
  <c r="K39" i="12"/>
  <c r="L39" i="12"/>
  <c r="M39" i="12"/>
  <c r="N39" i="12"/>
  <c r="O39" i="12"/>
  <c r="I40" i="12"/>
  <c r="J40" i="12"/>
  <c r="K40" i="12"/>
  <c r="L40" i="12"/>
  <c r="M40" i="12"/>
  <c r="N40" i="12"/>
  <c r="O40" i="12"/>
  <c r="S22" i="12"/>
  <c r="T12" i="12"/>
  <c r="S42" i="12"/>
  <c r="U34" i="12"/>
  <c r="W28" i="12"/>
  <c r="T28" i="12"/>
  <c r="W15" i="12"/>
  <c r="T15" i="12"/>
  <c r="W10" i="12"/>
  <c r="T10" i="12"/>
  <c r="W6" i="12"/>
  <c r="T6" i="12"/>
  <c r="S20" i="12"/>
  <c r="U9" i="12"/>
  <c r="T18" i="12"/>
  <c r="W18" i="12"/>
  <c r="T17" i="12"/>
  <c r="W16" i="12"/>
  <c r="T16" i="12"/>
  <c r="W11" i="12"/>
  <c r="T11" i="12"/>
  <c r="W7" i="12"/>
  <c r="T7" i="12"/>
  <c r="W14" i="12"/>
  <c r="T14" i="12"/>
  <c r="W8" i="12"/>
  <c r="T8" i="12"/>
  <c r="T38" i="12"/>
  <c r="W38" i="12"/>
  <c r="W29" i="12"/>
  <c r="U29" i="12"/>
  <c r="T29" i="12"/>
  <c r="T13" i="12"/>
  <c r="T39" i="12"/>
  <c r="U39" i="12"/>
  <c r="W39" i="12"/>
  <c r="T35" i="12"/>
  <c r="W35" i="12"/>
  <c r="T30" i="12"/>
  <c r="W30" i="12"/>
  <c r="W33" i="12"/>
  <c r="T33" i="12"/>
  <c r="T9" i="12"/>
  <c r="W17" i="12"/>
  <c r="W40" i="12"/>
  <c r="T40" i="12"/>
  <c r="W36" i="12"/>
  <c r="T36" i="12"/>
  <c r="U36" i="12"/>
  <c r="T31" i="12"/>
  <c r="U31" i="12"/>
  <c r="W31" i="12"/>
  <c r="W37" i="12"/>
  <c r="T37" i="12"/>
  <c r="W32" i="12"/>
  <c r="T32" i="12"/>
  <c r="U16" i="12"/>
  <c r="T20" i="12"/>
  <c r="U18" i="12"/>
  <c r="U17" i="12"/>
  <c r="G251" i="2"/>
  <c r="G252" i="2"/>
  <c r="G253" i="2"/>
  <c r="G224" i="2"/>
  <c r="G225" i="2"/>
  <c r="G221" i="2"/>
  <c r="G222" i="2"/>
  <c r="G218" i="2"/>
  <c r="G196" i="2"/>
  <c r="G174" i="2"/>
  <c r="G175" i="2"/>
  <c r="G176" i="2"/>
  <c r="G181" i="2"/>
  <c r="G177" i="2"/>
  <c r="G170" i="2"/>
  <c r="G171" i="2"/>
  <c r="G172" i="2"/>
  <c r="G159" i="2"/>
  <c r="G144" i="2"/>
  <c r="G145" i="2"/>
  <c r="G146" i="2"/>
  <c r="G147" i="2"/>
  <c r="G148" i="2"/>
  <c r="G149" i="2"/>
  <c r="G143" i="2"/>
  <c r="G126" i="2"/>
  <c r="G124" i="2"/>
  <c r="G118" i="2"/>
  <c r="G119" i="2"/>
  <c r="G120" i="2"/>
  <c r="G121" i="2"/>
  <c r="G123" i="2"/>
  <c r="G117" i="2"/>
  <c r="G105" i="2"/>
  <c r="G103" i="2"/>
  <c r="G104" i="2"/>
  <c r="G94" i="2"/>
  <c r="G95" i="2"/>
  <c r="G87" i="2"/>
  <c r="G92" i="2"/>
  <c r="G71" i="2"/>
  <c r="G66" i="2"/>
  <c r="G67" i="2"/>
  <c r="G63" i="2"/>
  <c r="G59" i="2"/>
  <c r="G60" i="2"/>
  <c r="G61" i="2"/>
  <c r="G34" i="2"/>
  <c r="G230" i="2"/>
  <c r="G226" i="2"/>
  <c r="G227" i="2"/>
  <c r="G228" i="2"/>
  <c r="G229" i="2"/>
  <c r="G231" i="2"/>
  <c r="G240" i="2"/>
  <c r="G232" i="2"/>
  <c r="G207" i="2"/>
  <c r="G208" i="2"/>
  <c r="G209" i="2"/>
  <c r="G203" i="2"/>
  <c r="G204" i="2"/>
  <c r="G210" i="2"/>
  <c r="G205" i="2"/>
  <c r="G206" i="2"/>
  <c r="G189" i="2"/>
  <c r="G190" i="2"/>
  <c r="G191" i="2"/>
  <c r="G192" i="2"/>
  <c r="G193" i="2"/>
  <c r="G194" i="2"/>
  <c r="G195" i="2"/>
  <c r="G127" i="2"/>
  <c r="G128" i="2"/>
  <c r="G129" i="2"/>
  <c r="G130" i="2"/>
  <c r="G58" i="2"/>
  <c r="G42" i="2"/>
  <c r="G41" i="2"/>
  <c r="G31" i="2"/>
  <c r="G23" i="2"/>
  <c r="G18" i="2"/>
  <c r="G17" i="2"/>
  <c r="G16" i="2"/>
  <c r="G4" i="2"/>
  <c r="G178" i="2"/>
  <c r="G155" i="2"/>
  <c r="G106" i="2"/>
  <c r="G107" i="2"/>
  <c r="G111" i="2"/>
  <c r="G96" i="2"/>
  <c r="G97" i="2"/>
  <c r="G98" i="2"/>
  <c r="G101" i="2"/>
  <c r="G68" i="2"/>
  <c r="G62" i="2"/>
  <c r="G52" i="2"/>
  <c r="G38" i="2"/>
  <c r="G37" i="2"/>
  <c r="G36" i="2"/>
  <c r="G35" i="2"/>
  <c r="G233" i="2"/>
  <c r="G234" i="2"/>
  <c r="G241" i="2"/>
  <c r="G242" i="2"/>
  <c r="G211" i="2"/>
  <c r="G212" i="2"/>
  <c r="G43" i="2"/>
  <c r="G33" i="2"/>
  <c r="G29" i="2"/>
  <c r="G28" i="2"/>
  <c r="G27" i="2"/>
  <c r="G26" i="2"/>
  <c r="G24" i="2"/>
  <c r="G22" i="2"/>
  <c r="G21" i="2"/>
  <c r="G20" i="2"/>
  <c r="G19" i="2"/>
  <c r="G15" i="2"/>
  <c r="G14" i="2"/>
  <c r="G13" i="2"/>
  <c r="G8" i="2"/>
  <c r="G5" i="2"/>
  <c r="G3" i="2"/>
  <c r="G56" i="2"/>
  <c r="G51" i="2"/>
  <c r="G223" i="2"/>
  <c r="G219" i="2"/>
  <c r="G197" i="2"/>
  <c r="G202" i="2"/>
  <c r="G198" i="2"/>
  <c r="G199" i="2"/>
  <c r="G200" i="2"/>
  <c r="G201" i="2"/>
  <c r="G183" i="2"/>
  <c r="G184" i="2"/>
  <c r="G185" i="2"/>
  <c r="G186" i="2"/>
  <c r="G187" i="2"/>
  <c r="G188" i="2"/>
  <c r="G179" i="2"/>
  <c r="G173" i="2"/>
  <c r="G180" i="2"/>
  <c r="G182" i="2"/>
  <c r="G166" i="2"/>
  <c r="G163" i="2"/>
  <c r="G164" i="2"/>
  <c r="G165" i="2"/>
  <c r="G167" i="2"/>
  <c r="G168" i="2"/>
  <c r="G169" i="2"/>
  <c r="G160" i="2"/>
  <c r="G161" i="2"/>
  <c r="G162" i="2"/>
  <c r="G150" i="2"/>
  <c r="G151" i="2"/>
  <c r="G156" i="2"/>
  <c r="G157" i="2"/>
  <c r="G136" i="2"/>
  <c r="G125" i="2"/>
  <c r="G122" i="2"/>
  <c r="G112" i="2"/>
  <c r="G113" i="2"/>
  <c r="G114" i="2"/>
  <c r="G115" i="2"/>
  <c r="G116" i="2"/>
  <c r="G108" i="2"/>
  <c r="G109" i="2"/>
  <c r="G110" i="2"/>
  <c r="G102" i="2"/>
  <c r="G99" i="2"/>
  <c r="G88" i="2"/>
  <c r="G89" i="2"/>
  <c r="G90" i="2"/>
  <c r="G75" i="2"/>
  <c r="G78" i="2"/>
  <c r="G86" i="2"/>
  <c r="G74" i="2"/>
  <c r="G73" i="2"/>
  <c r="G72" i="2"/>
  <c r="G69" i="2"/>
  <c r="G64" i="2"/>
  <c r="G65" i="2"/>
  <c r="G53" i="2"/>
  <c r="G54" i="2"/>
  <c r="G235" i="2"/>
  <c r="G213" i="2"/>
  <c r="G214" i="2"/>
  <c r="G25" i="2"/>
  <c r="G12" i="2"/>
  <c r="G236" i="2"/>
  <c r="G237" i="2"/>
  <c r="G238" i="2"/>
  <c r="G239" i="2"/>
  <c r="G243" i="2"/>
  <c r="G215" i="2"/>
  <c r="G216" i="2"/>
  <c r="G217" i="2"/>
  <c r="G57" i="2"/>
  <c r="G2" i="2"/>
  <c r="G244" i="2"/>
  <c r="G91" i="2"/>
  <c r="G55" i="2"/>
  <c r="G40" i="2"/>
  <c r="G39" i="2"/>
  <c r="G32" i="2"/>
  <c r="G30" i="2"/>
  <c r="G245" i="2"/>
  <c r="G246" i="2"/>
  <c r="G247" i="2"/>
  <c r="G248" i="2"/>
  <c r="G249" i="2"/>
  <c r="G250" i="2"/>
  <c r="G220" i="2"/>
  <c r="G152" i="2"/>
  <c r="G153" i="2"/>
  <c r="G154" i="2"/>
  <c r="G158" i="2"/>
  <c r="G131" i="2"/>
  <c r="G132" i="2"/>
  <c r="G133" i="2"/>
  <c r="G134" i="2"/>
  <c r="G135" i="2"/>
  <c r="G137" i="2"/>
  <c r="G138" i="2"/>
  <c r="G139" i="2"/>
  <c r="G140" i="2"/>
  <c r="G141" i="2"/>
  <c r="G142" i="2"/>
  <c r="G100" i="2"/>
  <c r="G76" i="2"/>
  <c r="G77" i="2"/>
  <c r="G79" i="2"/>
  <c r="G80" i="2"/>
  <c r="G81" i="2"/>
  <c r="G82" i="2"/>
  <c r="G83" i="2"/>
  <c r="G84" i="2"/>
  <c r="G85" i="2"/>
  <c r="G70" i="2"/>
  <c r="G44" i="2"/>
  <c r="G45" i="2"/>
  <c r="G46" i="2"/>
  <c r="G47" i="2"/>
  <c r="G48" i="2"/>
  <c r="G49" i="2"/>
  <c r="G50" i="2"/>
  <c r="G93" i="2"/>
  <c r="G11" i="2"/>
  <c r="G10" i="2"/>
  <c r="G9" i="2"/>
  <c r="G7" i="2"/>
  <c r="G6" i="2"/>
  <c r="W20" i="12"/>
  <c r="U38" i="12"/>
  <c r="U20" i="12"/>
  <c r="U7" i="12"/>
  <c r="U6" i="12"/>
  <c r="T42" i="12"/>
  <c r="U33" i="12"/>
  <c r="U30" i="12"/>
  <c r="U28" i="12"/>
  <c r="U11" i="12"/>
  <c r="U42" i="12"/>
  <c r="U10" i="12"/>
  <c r="U8" i="12"/>
  <c r="U13" i="12"/>
  <c r="U14" i="12"/>
  <c r="U15" i="12"/>
  <c r="U12" i="12"/>
  <c r="U32" i="12"/>
  <c r="U37" i="12"/>
  <c r="U40" i="12"/>
  <c r="U35" i="12"/>
  <c r="W42" i="12"/>
  <c r="W44" i="12"/>
  <c r="W22" i="12"/>
  <c r="X17" i="12"/>
  <c r="AA17" i="12"/>
  <c r="Y31" i="12"/>
  <c r="Y28" i="12"/>
  <c r="X9" i="12"/>
  <c r="AA9" i="12"/>
  <c r="X14" i="12"/>
  <c r="AA14" i="12"/>
  <c r="X11" i="12"/>
  <c r="AA11" i="12"/>
  <c r="X15" i="12"/>
  <c r="AA15" i="12"/>
  <c r="X12" i="12"/>
  <c r="AA12" i="12"/>
  <c r="X16" i="12"/>
  <c r="AA16" i="12"/>
  <c r="Y14" i="12"/>
  <c r="Y11" i="12"/>
  <c r="Y15" i="12"/>
  <c r="Y10" i="12"/>
  <c r="Y8" i="12"/>
  <c r="Y9" i="12"/>
  <c r="Y17" i="12"/>
  <c r="Y6" i="12"/>
  <c r="Y20" i="12"/>
  <c r="Y13" i="12"/>
  <c r="Y16" i="12"/>
  <c r="Y7" i="12"/>
  <c r="Y12" i="12"/>
  <c r="Y18" i="12"/>
  <c r="X7" i="12"/>
  <c r="AA7" i="12"/>
  <c r="X8" i="12"/>
  <c r="AA8" i="12"/>
  <c r="X20" i="12"/>
  <c r="AA20" i="12"/>
  <c r="X6" i="12"/>
  <c r="AA6" i="12"/>
  <c r="X18" i="12"/>
  <c r="AA18" i="12"/>
  <c r="Y40" i="12"/>
  <c r="X10" i="12"/>
  <c r="AA10" i="12"/>
  <c r="X13" i="12"/>
  <c r="AA13" i="12"/>
  <c r="Y37" i="12"/>
  <c r="Y36" i="12"/>
  <c r="Y38" i="12"/>
  <c r="Y33" i="12"/>
  <c r="Y32" i="12"/>
  <c r="Y34" i="12"/>
  <c r="Y42" i="12"/>
  <c r="Y29" i="12"/>
  <c r="Y39" i="12"/>
  <c r="Y35" i="12"/>
  <c r="Y30" i="12"/>
  <c r="X29" i="12"/>
  <c r="AA29" i="12"/>
  <c r="X33" i="12"/>
  <c r="AA33" i="12"/>
  <c r="X37" i="12"/>
  <c r="AA37" i="12"/>
  <c r="X28" i="12"/>
  <c r="AA28" i="12"/>
  <c r="X30" i="12"/>
  <c r="AA30" i="12"/>
  <c r="X34" i="12"/>
  <c r="AA34" i="12"/>
  <c r="X38" i="12"/>
  <c r="AA38" i="12"/>
  <c r="X31" i="12"/>
  <c r="AA31" i="12"/>
  <c r="X35" i="12"/>
  <c r="AA35" i="12"/>
  <c r="X39" i="12"/>
  <c r="AA39" i="12"/>
  <c r="X32" i="12"/>
  <c r="AA32" i="12"/>
  <c r="X36" i="12"/>
  <c r="AA36" i="12"/>
  <c r="X40" i="12"/>
  <c r="AA40" i="12"/>
  <c r="X42" i="12"/>
  <c r="AA42" i="12"/>
</calcChain>
</file>

<file path=xl/sharedStrings.xml><?xml version="1.0" encoding="utf-8"?>
<sst xmlns="http://schemas.openxmlformats.org/spreadsheetml/2006/main" count="990" uniqueCount="60">
  <si>
    <t>Jahr</t>
  </si>
  <si>
    <t>Land</t>
  </si>
  <si>
    <t>Vertrieb</t>
  </si>
  <si>
    <t>Kategorie</t>
  </si>
  <si>
    <t>Stück</t>
  </si>
  <si>
    <t>€ pro Stück</t>
  </si>
  <si>
    <t>Gesamt</t>
  </si>
  <si>
    <t>SAC</t>
  </si>
  <si>
    <t>Großhandel</t>
  </si>
  <si>
    <t>Kinder</t>
  </si>
  <si>
    <t>HES</t>
  </si>
  <si>
    <t>Kunst</t>
  </si>
  <si>
    <t>BAY</t>
  </si>
  <si>
    <t>Mode</t>
  </si>
  <si>
    <t>WÜR</t>
  </si>
  <si>
    <t>Einzelhandel</t>
  </si>
  <si>
    <t>THÜ</t>
  </si>
  <si>
    <t>Humor</t>
  </si>
  <si>
    <t>Sport</t>
  </si>
  <si>
    <t>Natur</t>
  </si>
  <si>
    <t>NRW</t>
  </si>
  <si>
    <t>RHP</t>
  </si>
  <si>
    <t>Summe von Gesamt</t>
  </si>
  <si>
    <t>Jahre</t>
  </si>
  <si>
    <t>Länder</t>
  </si>
  <si>
    <t>Gesamtergebnis</t>
  </si>
  <si>
    <t>Gesamt: Summe von Gesamt</t>
  </si>
  <si>
    <t>Gesamt: Summe von Jahr</t>
  </si>
  <si>
    <t>Zeilenbeschriftungen</t>
  </si>
  <si>
    <t>Summe von Jahr</t>
  </si>
  <si>
    <t>Einzelhandel Ergebnis</t>
  </si>
  <si>
    <t>Großhandel Ergebnis</t>
  </si>
  <si>
    <t>jahre</t>
  </si>
  <si>
    <r>
      <t xml:space="preserve">Beispiel zur Auswirkung einer Umsatzerhöhung in </t>
    </r>
    <r>
      <rPr>
        <b/>
        <sz val="10"/>
        <color rgb="FFFF0000"/>
        <rFont val="Arial"/>
        <family val="2"/>
      </rPr>
      <t>RHP</t>
    </r>
  </si>
  <si>
    <t>Umsatz (in €)</t>
  </si>
  <si>
    <t>Index von Umsatz je Land</t>
  </si>
  <si>
    <t>Gesamt: Umsatz (in €)</t>
  </si>
  <si>
    <t>Gesamt: Index von Umsatz je Land</t>
  </si>
  <si>
    <t>Umsatz</t>
  </si>
  <si>
    <t xml:space="preserve">% von </t>
  </si>
  <si>
    <t xml:space="preserve">Umsatz </t>
  </si>
  <si>
    <t>Delta bei %</t>
  </si>
  <si>
    <t xml:space="preserve"> RHP</t>
  </si>
  <si>
    <t>von Gesamt</t>
  </si>
  <si>
    <t>Summe RHP:</t>
  </si>
  <si>
    <t>Gesamtumsatz alt:</t>
  </si>
  <si>
    <t>Gesamtumsatz neu:</t>
  </si>
  <si>
    <r>
      <t xml:space="preserve">Beispiel zur Auswirkung einer Umsatzerhöhung in </t>
    </r>
    <r>
      <rPr>
        <b/>
        <sz val="10"/>
        <color rgb="FFFF0000"/>
        <rFont val="Arial"/>
        <family val="2"/>
      </rPr>
      <t>BAY</t>
    </r>
  </si>
  <si>
    <t>UMSATZ nach Größe farblich hervorgehoben</t>
  </si>
  <si>
    <t>INDEX nach Größe farblich hervorgehoben</t>
  </si>
  <si>
    <t>Summe BAY:</t>
  </si>
  <si>
    <t>Bauer</t>
  </si>
  <si>
    <t>Baumann</t>
  </si>
  <si>
    <t>Freitag</t>
  </si>
  <si>
    <t>Huber</t>
  </si>
  <si>
    <t>Krause</t>
  </si>
  <si>
    <t>Maier</t>
  </si>
  <si>
    <t>Schulze</t>
  </si>
  <si>
    <t>v</t>
  </si>
  <si>
    <t>Namen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</si>
</sst>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_ ;[Red]\-#,##0\ "/>
    <numFmt numFmtId="165" formatCode="0.00_ ;[Red]\-0.00\ "/>
    <numFmt numFmtId="166" formatCode="0.00\ ;[Red]\-0.00;;"/>
    <numFmt numFmtId="167" formatCode="0.00;;"/>
    <numFmt numFmtId="168" formatCode="#,##0;;"/>
    <numFmt numFmtId="169" formatCode="0.00%;;"/>
    <numFmt numFmtId="170" formatCode="&quot;RHP +&quot;\ 0%"/>
    <numFmt numFmtId="171" formatCode="&quot;BAY +&quot;\ 0%"/>
  </numFmts>
  <fonts count="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theme="0" tint="-0.34998626667073579"/>
      <name val="Arial"/>
      <family val="2"/>
    </font>
    <font>
      <sz val="10"/>
      <color rgb="FF00B05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DFFDD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89">
    <xf numFmtId="0" fontId="0" fillId="0" borderId="0" xfId="0"/>
    <xf numFmtId="1" fontId="0" fillId="0" borderId="0" xfId="0" applyNumberFormat="1"/>
    <xf numFmtId="2" fontId="0" fillId="0" borderId="0" xfId="0" applyNumberFormat="1"/>
    <xf numFmtId="4" fontId="0" fillId="0" borderId="0" xfId="0" applyNumberFormat="1"/>
    <xf numFmtId="1" fontId="1" fillId="0" borderId="0" xfId="0" applyNumberFormat="1" applyFont="1"/>
    <xf numFmtId="2" fontId="2" fillId="0" borderId="0" xfId="0" applyNumberFormat="1" applyFont="1" applyAlignment="1">
      <alignment vertical="top"/>
    </xf>
    <xf numFmtId="1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NumberFormat="1" applyFont="1" applyAlignment="1">
      <alignment horizontal="left" vertical="top"/>
    </xf>
    <xf numFmtId="0" fontId="0" fillId="0" borderId="0" xfId="0" applyNumberFormat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NumberForma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indent="1"/>
    </xf>
    <xf numFmtId="164" fontId="3" fillId="0" borderId="2" xfId="0" applyNumberFormat="1" applyFont="1" applyBorder="1"/>
    <xf numFmtId="164" fontId="3" fillId="0" borderId="3" xfId="0" applyNumberFormat="1" applyFont="1" applyBorder="1"/>
    <xf numFmtId="164" fontId="3" fillId="0" borderId="5" xfId="0" applyNumberFormat="1" applyFont="1" applyBorder="1"/>
    <xf numFmtId="164" fontId="3" fillId="0" borderId="1" xfId="0" applyNumberFormat="1" applyFont="1" applyBorder="1"/>
    <xf numFmtId="164" fontId="3" fillId="0" borderId="7" xfId="0" applyNumberFormat="1" applyFont="1" applyBorder="1"/>
    <xf numFmtId="164" fontId="3" fillId="0" borderId="8" xfId="0" applyNumberFormat="1" applyFont="1" applyBorder="1"/>
    <xf numFmtId="0" fontId="4" fillId="0" borderId="0" xfId="0" applyFont="1"/>
    <xf numFmtId="165" fontId="4" fillId="2" borderId="2" xfId="0" applyNumberFormat="1" applyFont="1" applyFill="1" applyBorder="1"/>
    <xf numFmtId="165" fontId="4" fillId="2" borderId="3" xfId="0" applyNumberFormat="1" applyFont="1" applyFill="1" applyBorder="1"/>
    <xf numFmtId="165" fontId="4" fillId="2" borderId="4" xfId="0" applyNumberFormat="1" applyFont="1" applyFill="1" applyBorder="1"/>
    <xf numFmtId="166" fontId="4" fillId="2" borderId="5" xfId="0" applyNumberFormat="1" applyFont="1" applyFill="1" applyBorder="1"/>
    <xf numFmtId="166" fontId="4" fillId="2" borderId="1" xfId="0" applyNumberFormat="1" applyFont="1" applyFill="1" applyBorder="1"/>
    <xf numFmtId="166" fontId="4" fillId="2" borderId="6" xfId="0" applyNumberFormat="1" applyFont="1" applyFill="1" applyBorder="1"/>
    <xf numFmtId="165" fontId="4" fillId="2" borderId="5" xfId="0" applyNumberFormat="1" applyFont="1" applyFill="1" applyBorder="1"/>
    <xf numFmtId="165" fontId="4" fillId="2" borderId="1" xfId="0" applyNumberFormat="1" applyFont="1" applyFill="1" applyBorder="1"/>
    <xf numFmtId="165" fontId="4" fillId="2" borderId="6" xfId="0" applyNumberFormat="1" applyFont="1" applyFill="1" applyBorder="1"/>
    <xf numFmtId="165" fontId="4" fillId="2" borderId="7" xfId="0" applyNumberFormat="1" applyFont="1" applyFill="1" applyBorder="1"/>
    <xf numFmtId="165" fontId="4" fillId="2" borderId="8" xfId="0" applyNumberFormat="1" applyFont="1" applyFill="1" applyBorder="1"/>
    <xf numFmtId="165" fontId="4" fillId="2" borderId="9" xfId="0" applyNumberFormat="1" applyFont="1" applyFill="1" applyBorder="1"/>
    <xf numFmtId="0" fontId="2" fillId="0" borderId="0" xfId="0" applyFont="1"/>
    <xf numFmtId="0" fontId="0" fillId="0" borderId="0" xfId="0" applyAlignment="1"/>
    <xf numFmtId="167" fontId="0" fillId="0" borderId="12" xfId="0" applyNumberFormat="1" applyBorder="1"/>
    <xf numFmtId="167" fontId="0" fillId="0" borderId="13" xfId="0" applyNumberFormat="1" applyBorder="1"/>
    <xf numFmtId="167" fontId="0" fillId="0" borderId="14" xfId="0" applyNumberFormat="1" applyBorder="1"/>
    <xf numFmtId="167" fontId="0" fillId="0" borderId="15" xfId="0" applyNumberFormat="1" applyBorder="1"/>
    <xf numFmtId="167" fontId="0" fillId="0" borderId="0" xfId="0" applyNumberFormat="1" applyBorder="1"/>
    <xf numFmtId="167" fontId="0" fillId="0" borderId="16" xfId="0" applyNumberFormat="1" applyBorder="1"/>
    <xf numFmtId="167" fontId="0" fillId="0" borderId="17" xfId="0" applyNumberFormat="1" applyBorder="1"/>
    <xf numFmtId="167" fontId="0" fillId="0" borderId="18" xfId="0" applyNumberFormat="1" applyBorder="1"/>
    <xf numFmtId="167" fontId="0" fillId="0" borderId="19" xfId="0" applyNumberFormat="1" applyBorder="1"/>
    <xf numFmtId="168" fontId="0" fillId="0" borderId="12" xfId="0" applyNumberFormat="1" applyBorder="1"/>
    <xf numFmtId="168" fontId="0" fillId="0" borderId="13" xfId="0" applyNumberFormat="1" applyBorder="1"/>
    <xf numFmtId="168" fontId="0" fillId="0" borderId="14" xfId="0" applyNumberFormat="1" applyBorder="1"/>
    <xf numFmtId="168" fontId="0" fillId="0" borderId="15" xfId="0" applyNumberFormat="1" applyBorder="1"/>
    <xf numFmtId="168" fontId="0" fillId="0" borderId="0" xfId="0" applyNumberFormat="1" applyBorder="1"/>
    <xf numFmtId="168" fontId="0" fillId="0" borderId="16" xfId="0" applyNumberFormat="1" applyBorder="1"/>
    <xf numFmtId="168" fontId="0" fillId="0" borderId="17" xfId="0" applyNumberFormat="1" applyBorder="1"/>
    <xf numFmtId="168" fontId="0" fillId="0" borderId="18" xfId="0" applyNumberFormat="1" applyBorder="1"/>
    <xf numFmtId="168" fontId="0" fillId="0" borderId="19" xfId="0" applyNumberForma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2" fontId="0" fillId="0" borderId="0" xfId="1" applyNumberFormat="1" applyFont="1"/>
    <xf numFmtId="0" fontId="2" fillId="0" borderId="12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169" fontId="0" fillId="0" borderId="0" xfId="1" applyNumberFormat="1" applyFont="1" applyBorder="1"/>
    <xf numFmtId="169" fontId="0" fillId="0" borderId="16" xfId="1" applyNumberFormat="1" applyFont="1" applyBorder="1"/>
    <xf numFmtId="0" fontId="0" fillId="0" borderId="0" xfId="0" applyBorder="1"/>
    <xf numFmtId="0" fontId="0" fillId="0" borderId="16" xfId="0" applyBorder="1"/>
    <xf numFmtId="168" fontId="2" fillId="0" borderId="17" xfId="0" applyNumberFormat="1" applyFont="1" applyBorder="1"/>
    <xf numFmtId="169" fontId="2" fillId="0" borderId="20" xfId="1" applyNumberFormat="1" applyFont="1" applyBorder="1"/>
    <xf numFmtId="169" fontId="2" fillId="0" borderId="21" xfId="1" applyNumberFormat="1" applyFont="1" applyBorder="1"/>
    <xf numFmtId="9" fontId="0" fillId="0" borderId="21" xfId="1" applyFont="1" applyBorder="1"/>
    <xf numFmtId="0" fontId="2" fillId="0" borderId="22" xfId="0" applyFont="1" applyBorder="1" applyAlignment="1">
      <alignment horizontal="right"/>
    </xf>
    <xf numFmtId="167" fontId="0" fillId="0" borderId="23" xfId="1" applyNumberFormat="1" applyFont="1" applyBorder="1"/>
    <xf numFmtId="0" fontId="2" fillId="0" borderId="17" xfId="0" applyFont="1" applyBorder="1" applyAlignment="1">
      <alignment horizontal="right"/>
    </xf>
    <xf numFmtId="0" fontId="2" fillId="0" borderId="18" xfId="0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170" fontId="2" fillId="0" borderId="17" xfId="0" applyNumberFormat="1" applyFont="1" applyBorder="1" applyAlignment="1">
      <alignment horizontal="right"/>
    </xf>
    <xf numFmtId="0" fontId="2" fillId="0" borderId="24" xfId="0" applyFont="1" applyBorder="1" applyAlignment="1">
      <alignment horizontal="right"/>
    </xf>
    <xf numFmtId="167" fontId="2" fillId="0" borderId="10" xfId="1" applyNumberFormat="1" applyFont="1" applyBorder="1"/>
    <xf numFmtId="0" fontId="2" fillId="0" borderId="15" xfId="0" applyFont="1" applyBorder="1"/>
    <xf numFmtId="168" fontId="2" fillId="0" borderId="10" xfId="0" applyNumberFormat="1" applyFont="1" applyBorder="1"/>
    <xf numFmtId="0" fontId="2" fillId="0" borderId="12" xfId="0" applyFont="1" applyBorder="1" applyAlignment="1">
      <alignment horizontal="left"/>
    </xf>
    <xf numFmtId="0" fontId="0" fillId="0" borderId="13" xfId="0" applyBorder="1"/>
    <xf numFmtId="0" fontId="0" fillId="0" borderId="14" xfId="0" applyBorder="1"/>
    <xf numFmtId="0" fontId="0" fillId="0" borderId="18" xfId="0" applyBorder="1"/>
    <xf numFmtId="0" fontId="0" fillId="0" borderId="19" xfId="0" applyBorder="1"/>
    <xf numFmtId="171" fontId="2" fillId="0" borderId="17" xfId="0" applyNumberFormat="1" applyFont="1" applyBorder="1" applyAlignment="1">
      <alignment horizontal="right"/>
    </xf>
    <xf numFmtId="0" fontId="2" fillId="0" borderId="11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</cellXfs>
  <cellStyles count="2">
    <cellStyle name="Prozent" xfId="1" builtinId="5"/>
    <cellStyle name="Standard" xfId="0" builtinId="0"/>
  </cellStyles>
  <dxfs count="33">
    <dxf>
      <numFmt numFmtId="2" formatCode="0.00"/>
    </dxf>
    <dxf>
      <numFmt numFmtId="2" formatCode="0.0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0" formatCode="General"/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general" vertical="top" textRotation="0" wrapText="0" indent="0" justifyLastLine="0" shrinkToFit="0" readingOrder="0"/>
    </dxf>
    <dxf>
      <numFmt numFmtId="166" formatCode="0.00\ ;[Red]\-0.00;;"/>
    </dxf>
    <dxf>
      <numFmt numFmtId="166" formatCode="0.00\ ;[Red]\-0.00;;"/>
    </dxf>
    <dxf>
      <numFmt numFmtId="166" formatCode="0.00\ ;[Red]\-0.00;;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color theme="0" tint="-0.34998626667073579"/>
      </font>
    </dxf>
    <dxf>
      <fill>
        <patternFill patternType="solid">
          <bgColor rgb="FFDDFFDD"/>
        </patternFill>
      </fill>
    </dxf>
    <dxf>
      <font>
        <color rgb="FF00B050"/>
      </font>
    </dxf>
    <dxf>
      <font>
        <color theme="0" tint="-0.34998626667073579"/>
      </font>
    </dxf>
    <dxf>
      <fill>
        <patternFill patternType="solid">
          <fgColor indexed="64"/>
          <bgColor rgb="FFDDFFDD"/>
        </patternFill>
      </fill>
    </dxf>
    <dxf>
      <alignment wrapText="0" readingOrder="0"/>
    </dxf>
    <dxf>
      <numFmt numFmtId="174" formatCode="#,##0.00\ &quot;€&quot;"/>
    </dxf>
    <dxf>
      <numFmt numFmtId="173" formatCode="#,##0.0\ &quot;€&quot;"/>
    </dxf>
    <dxf>
      <numFmt numFmtId="172" formatCode="#,##0\ &quot;€&quot;"/>
    </dxf>
    <dxf>
      <numFmt numFmtId="174" formatCode="#,##0.00\ &quot;€&quot;"/>
    </dxf>
    <dxf>
      <numFmt numFmtId="175" formatCode="#,##0.000\ &quot;€&quot;"/>
    </dxf>
    <dxf>
      <numFmt numFmtId="176" formatCode="#,##0.0000\ &quot;€&quot;"/>
    </dxf>
    <dxf>
      <numFmt numFmtId="175" formatCode="#,##0.000\ &quot;€&quot;"/>
    </dxf>
    <dxf>
      <numFmt numFmtId="174" formatCode="#,##0.00\ &quot;€&quot;"/>
    </dxf>
    <dxf>
      <numFmt numFmtId="173" formatCode="#,##0.0\ &quot;€&quot;"/>
    </dxf>
    <dxf>
      <numFmt numFmtId="172" formatCode="#,##0\ &quot;€&quot;"/>
    </dxf>
    <dxf>
      <numFmt numFmtId="14" formatCode="0.00%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152400</xdr:colOff>
      <xdr:row>6</xdr:row>
      <xdr:rowOff>104775</xdr:rowOff>
    </xdr:from>
    <xdr:to>
      <xdr:col>20</xdr:col>
      <xdr:colOff>285750</xdr:colOff>
      <xdr:row>27</xdr:row>
      <xdr:rowOff>85725</xdr:rowOff>
    </xdr:to>
    <xdr:pic>
      <xdr:nvPicPr>
        <xdr:cNvPr id="2" name="Grafik 1" descr="C:\Users\STEFAN~1\AppData\Local\Temp\SNAGHTMLd960951.PNG">
          <a:extLst>
            <a:ext uri="{FF2B5EF4-FFF2-40B4-BE49-F238E27FC236}">
              <a16:creationId xmlns:a16="http://schemas.microsoft.com/office/drawing/2014/main" id="{F0450F98-96E6-4CA6-9D40-5B0271465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076325"/>
          <a:ext cx="3181350" cy="3381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114300</xdr:colOff>
      <xdr:row>5</xdr:row>
      <xdr:rowOff>28575</xdr:rowOff>
    </xdr:from>
    <xdr:to>
      <xdr:col>15</xdr:col>
      <xdr:colOff>419100</xdr:colOff>
      <xdr:row>23</xdr:row>
      <xdr:rowOff>66675</xdr:rowOff>
    </xdr:to>
    <xdr:pic>
      <xdr:nvPicPr>
        <xdr:cNvPr id="3" name="Grafik 2" descr="C:\Users\STEFAN~1\AppData\Local\Temp\SNAGHTMLd963fa4.PNG">
          <a:extLst>
            <a:ext uri="{FF2B5EF4-FFF2-40B4-BE49-F238E27FC236}">
              <a16:creationId xmlns:a16="http://schemas.microsoft.com/office/drawing/2014/main" id="{CB38B776-ACA8-4A2C-805B-A1C62FE200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1050" y="838200"/>
          <a:ext cx="4114800" cy="2952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200025</xdr:colOff>
      <xdr:row>3</xdr:row>
      <xdr:rowOff>114300</xdr:rowOff>
    </xdr:from>
    <xdr:to>
      <xdr:col>9</xdr:col>
      <xdr:colOff>457200</xdr:colOff>
      <xdr:row>29</xdr:row>
      <xdr:rowOff>76200</xdr:rowOff>
    </xdr:to>
    <xdr:pic>
      <xdr:nvPicPr>
        <xdr:cNvPr id="4" name="Grafik 3" descr="C:\Users\STEFAN~1\AppData\Local\Temp\SNAGHTMLd965d8c.PNG">
          <a:extLst>
            <a:ext uri="{FF2B5EF4-FFF2-40B4-BE49-F238E27FC236}">
              <a16:creationId xmlns:a16="http://schemas.microsoft.com/office/drawing/2014/main" id="{A1B79D1C-BAC0-4C59-8D39-26E91AB8E9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600075"/>
          <a:ext cx="5591175" cy="417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9525</xdr:colOff>
      <xdr:row>5</xdr:row>
      <xdr:rowOff>152400</xdr:rowOff>
    </xdr:from>
    <xdr:to>
      <xdr:col>2</xdr:col>
      <xdr:colOff>171450</xdr:colOff>
      <xdr:row>7</xdr:row>
      <xdr:rowOff>142875</xdr:rowOff>
    </xdr:to>
    <xdr:sp macro="" textlink="">
      <xdr:nvSpPr>
        <xdr:cNvPr id="5" name="Pfeil: nach rechts 4">
          <a:extLst>
            <a:ext uri="{FF2B5EF4-FFF2-40B4-BE49-F238E27FC236}">
              <a16:creationId xmlns:a16="http://schemas.microsoft.com/office/drawing/2014/main" id="{5383FE04-A8CB-4A02-AA05-84CE8E55C009}"/>
            </a:ext>
          </a:extLst>
        </xdr:cNvPr>
        <xdr:cNvSpPr/>
      </xdr:nvSpPr>
      <xdr:spPr>
        <a:xfrm>
          <a:off x="1438275" y="962025"/>
          <a:ext cx="923925" cy="314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8</xdr:col>
      <xdr:colOff>561975</xdr:colOff>
      <xdr:row>9</xdr:row>
      <xdr:rowOff>152400</xdr:rowOff>
    </xdr:from>
    <xdr:to>
      <xdr:col>9</xdr:col>
      <xdr:colOff>723900</xdr:colOff>
      <xdr:row>11</xdr:row>
      <xdr:rowOff>142875</xdr:rowOff>
    </xdr:to>
    <xdr:sp macro="" textlink="">
      <xdr:nvSpPr>
        <xdr:cNvPr id="6" name="Pfeil: nach rechts 5">
          <a:extLst>
            <a:ext uri="{FF2B5EF4-FFF2-40B4-BE49-F238E27FC236}">
              <a16:creationId xmlns:a16="http://schemas.microsoft.com/office/drawing/2014/main" id="{230B979B-EB7D-40A7-A769-D5855F84A148}"/>
            </a:ext>
          </a:extLst>
        </xdr:cNvPr>
        <xdr:cNvSpPr/>
      </xdr:nvSpPr>
      <xdr:spPr>
        <a:xfrm>
          <a:off x="7324725" y="1609725"/>
          <a:ext cx="923925" cy="314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15</xdr:col>
      <xdr:colOff>28575</xdr:colOff>
      <xdr:row>16</xdr:row>
      <xdr:rowOff>123825</xdr:rowOff>
    </xdr:from>
    <xdr:to>
      <xdr:col>16</xdr:col>
      <xdr:colOff>190500</xdr:colOff>
      <xdr:row>18</xdr:row>
      <xdr:rowOff>114300</xdr:rowOff>
    </xdr:to>
    <xdr:sp macro="" textlink="">
      <xdr:nvSpPr>
        <xdr:cNvPr id="7" name="Pfeil: nach rechts 6">
          <a:extLst>
            <a:ext uri="{FF2B5EF4-FFF2-40B4-BE49-F238E27FC236}">
              <a16:creationId xmlns:a16="http://schemas.microsoft.com/office/drawing/2014/main" id="{59939257-4BE3-4083-8422-EE82367ADDBD}"/>
            </a:ext>
          </a:extLst>
        </xdr:cNvPr>
        <xdr:cNvSpPr/>
      </xdr:nvSpPr>
      <xdr:spPr>
        <a:xfrm>
          <a:off x="12125325" y="2714625"/>
          <a:ext cx="923925" cy="314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ia Bork" refreshedDate="42804.413048842594" createdVersion="6" refreshedVersion="6" minRefreshableVersion="3" recordCount="252" xr:uid="{00000000-000A-0000-FFFF-FFFF00000000}">
  <cacheSource type="worksheet">
    <worksheetSource name="Uebersicht"/>
  </cacheSource>
  <cacheFields count="7">
    <cacheField name="Jahr" numFmtId="0">
      <sharedItems containsSemiMixedTypes="0" containsString="0" containsNumber="1" containsInteger="1" minValue="2014" maxValue="2016" count="3">
        <n v="2015"/>
        <n v="2014"/>
        <n v="2016"/>
      </sharedItems>
    </cacheField>
    <cacheField name="Land" numFmtId="1">
      <sharedItems count="7">
        <s v="SAC"/>
        <s v="HES"/>
        <s v="BAY"/>
        <s v="WÜR"/>
        <s v="THÜ"/>
        <s v="NRW"/>
        <s v="RHP"/>
      </sharedItems>
    </cacheField>
    <cacheField name="Vertrieb" numFmtId="1">
      <sharedItems count="2">
        <s v="Großhandel"/>
        <s v="Einzelhandel"/>
      </sharedItems>
    </cacheField>
    <cacheField name="Kategorie" numFmtId="1">
      <sharedItems count="6">
        <s v="Kinder"/>
        <s v="Kunst"/>
        <s v="Mode"/>
        <s v="Humor"/>
        <s v="Sport"/>
        <s v="Natur"/>
      </sharedItems>
    </cacheField>
    <cacheField name="Stück" numFmtId="1">
      <sharedItems containsSemiMixedTypes="0" containsString="0" containsNumber="1" containsInteger="1" minValue="1" maxValue="1000"/>
    </cacheField>
    <cacheField name="€ pro Stück" numFmtId="2">
      <sharedItems containsSemiMixedTypes="0" containsString="0" containsNumber="1" minValue="9" maxValue="788.68"/>
    </cacheField>
    <cacheField name="Gesamt" numFmtId="2">
      <sharedItems containsSemiMixedTypes="0" containsString="0" containsNumber="1" minValue="18" maxValue="19119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.lau" refreshedDate="42828.832990625" createdVersion="5" refreshedVersion="5" minRefreshableVersion="3" recordCount="7" xr:uid="{00000000-000A-0000-FFFF-FFFF01000000}">
  <cacheSource type="worksheet">
    <worksheetSource ref="A1:A8" sheet="Namensliste"/>
  </cacheSource>
  <cacheFields count="1">
    <cacheField name="Namen" numFmtId="0">
      <sharedItems count="7">
        <s v="Bauer"/>
        <s v="Huber"/>
        <s v="Schulze"/>
        <s v="Maier"/>
        <s v="Krause"/>
        <s v="Baumann"/>
        <s v="Freitag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2">
  <r>
    <x v="0"/>
    <x v="0"/>
    <x v="0"/>
    <x v="0"/>
    <n v="100"/>
    <n v="392.18"/>
    <n v="39218"/>
  </r>
  <r>
    <x v="0"/>
    <x v="1"/>
    <x v="0"/>
    <x v="1"/>
    <n v="800"/>
    <n v="213.84"/>
    <n v="171072"/>
  </r>
  <r>
    <x v="0"/>
    <x v="2"/>
    <x v="0"/>
    <x v="2"/>
    <n v="900"/>
    <n v="212.44"/>
    <n v="191196"/>
  </r>
  <r>
    <x v="1"/>
    <x v="1"/>
    <x v="0"/>
    <x v="1"/>
    <n v="500"/>
    <n v="211.18"/>
    <n v="105590"/>
  </r>
  <r>
    <x v="0"/>
    <x v="3"/>
    <x v="0"/>
    <x v="1"/>
    <n v="100"/>
    <n v="217.24"/>
    <n v="21724"/>
  </r>
  <r>
    <x v="0"/>
    <x v="3"/>
    <x v="0"/>
    <x v="0"/>
    <n v="200"/>
    <n v="259.57"/>
    <n v="51914"/>
  </r>
  <r>
    <x v="1"/>
    <x v="1"/>
    <x v="0"/>
    <x v="1"/>
    <n v="200"/>
    <n v="243.74"/>
    <n v="48748"/>
  </r>
  <r>
    <x v="0"/>
    <x v="3"/>
    <x v="0"/>
    <x v="1"/>
    <n v="100"/>
    <n v="242.85"/>
    <n v="24285"/>
  </r>
  <r>
    <x v="1"/>
    <x v="3"/>
    <x v="0"/>
    <x v="0"/>
    <n v="200"/>
    <n v="69.77"/>
    <n v="13954"/>
  </r>
  <r>
    <x v="1"/>
    <x v="3"/>
    <x v="0"/>
    <x v="1"/>
    <n v="185"/>
    <n v="287.39"/>
    <n v="53167.149999999994"/>
  </r>
  <r>
    <x v="2"/>
    <x v="0"/>
    <x v="1"/>
    <x v="0"/>
    <n v="10"/>
    <n v="282.02"/>
    <n v="2820.2"/>
  </r>
  <r>
    <x v="0"/>
    <x v="1"/>
    <x v="0"/>
    <x v="0"/>
    <n v="115"/>
    <n v="203.18"/>
    <n v="23365.7"/>
  </r>
  <r>
    <x v="1"/>
    <x v="1"/>
    <x v="0"/>
    <x v="0"/>
    <n v="195"/>
    <n v="198.89"/>
    <n v="38783.549999999996"/>
  </r>
  <r>
    <x v="1"/>
    <x v="1"/>
    <x v="0"/>
    <x v="0"/>
    <n v="180"/>
    <n v="198.42"/>
    <n v="35715.599999999999"/>
  </r>
  <r>
    <x v="0"/>
    <x v="2"/>
    <x v="0"/>
    <x v="2"/>
    <n v="125"/>
    <n v="199.02"/>
    <n v="24877.5"/>
  </r>
  <r>
    <x v="0"/>
    <x v="2"/>
    <x v="0"/>
    <x v="2"/>
    <n v="810"/>
    <n v="196.41"/>
    <n v="159092.1"/>
  </r>
  <r>
    <x v="0"/>
    <x v="2"/>
    <x v="0"/>
    <x v="2"/>
    <n v="810"/>
    <n v="197.28"/>
    <n v="159796.79999999999"/>
  </r>
  <r>
    <x v="1"/>
    <x v="1"/>
    <x v="0"/>
    <x v="1"/>
    <n v="810"/>
    <n v="74.23"/>
    <n v="60126.3"/>
  </r>
  <r>
    <x v="1"/>
    <x v="1"/>
    <x v="0"/>
    <x v="1"/>
    <n v="810"/>
    <n v="168.42"/>
    <n v="136420.19999999998"/>
  </r>
  <r>
    <x v="0"/>
    <x v="1"/>
    <x v="0"/>
    <x v="0"/>
    <n v="20"/>
    <n v="137.74"/>
    <n v="2754.8"/>
  </r>
  <r>
    <x v="0"/>
    <x v="1"/>
    <x v="0"/>
    <x v="0"/>
    <n v="20"/>
    <n v="128.26"/>
    <n v="2565.1999999999998"/>
  </r>
  <r>
    <x v="1"/>
    <x v="2"/>
    <x v="0"/>
    <x v="2"/>
    <n v="50"/>
    <n v="115.62"/>
    <n v="5781"/>
  </r>
  <r>
    <x v="1"/>
    <x v="1"/>
    <x v="0"/>
    <x v="0"/>
    <n v="200"/>
    <n v="174.9"/>
    <n v="34980"/>
  </r>
  <r>
    <x v="0"/>
    <x v="0"/>
    <x v="1"/>
    <x v="1"/>
    <n v="3"/>
    <n v="182.96"/>
    <n v="548.88"/>
  </r>
  <r>
    <x v="0"/>
    <x v="1"/>
    <x v="0"/>
    <x v="1"/>
    <n v="100"/>
    <n v="166.99"/>
    <n v="16699"/>
  </r>
  <r>
    <x v="1"/>
    <x v="1"/>
    <x v="0"/>
    <x v="1"/>
    <n v="200"/>
    <n v="150.47999999999999"/>
    <n v="30095.999999999996"/>
  </r>
  <r>
    <x v="1"/>
    <x v="1"/>
    <x v="0"/>
    <x v="1"/>
    <n v="200"/>
    <n v="124.59"/>
    <n v="24918"/>
  </r>
  <r>
    <x v="1"/>
    <x v="1"/>
    <x v="0"/>
    <x v="1"/>
    <n v="810"/>
    <n v="167.28"/>
    <n v="135496.79999999999"/>
  </r>
  <r>
    <x v="0"/>
    <x v="4"/>
    <x v="0"/>
    <x v="3"/>
    <n v="810"/>
    <n v="137.43"/>
    <n v="111318.3"/>
  </r>
  <r>
    <x v="0"/>
    <x v="2"/>
    <x v="0"/>
    <x v="2"/>
    <n v="810"/>
    <n v="136.97"/>
    <n v="110945.7"/>
  </r>
  <r>
    <x v="2"/>
    <x v="4"/>
    <x v="0"/>
    <x v="4"/>
    <n v="805"/>
    <n v="127.33"/>
    <n v="102500.65"/>
  </r>
  <r>
    <x v="0"/>
    <x v="1"/>
    <x v="0"/>
    <x v="5"/>
    <n v="805"/>
    <n v="125.57"/>
    <n v="101083.84999999999"/>
  </r>
  <r>
    <x v="0"/>
    <x v="2"/>
    <x v="1"/>
    <x v="1"/>
    <n v="10"/>
    <n v="788.68"/>
    <n v="7886.7999999999993"/>
  </r>
  <r>
    <x v="0"/>
    <x v="1"/>
    <x v="1"/>
    <x v="5"/>
    <n v="10"/>
    <n v="769.48"/>
    <n v="7694.8"/>
  </r>
  <r>
    <x v="1"/>
    <x v="1"/>
    <x v="1"/>
    <x v="5"/>
    <n v="15"/>
    <n v="601.26"/>
    <n v="9018.9"/>
  </r>
  <r>
    <x v="0"/>
    <x v="1"/>
    <x v="1"/>
    <x v="5"/>
    <n v="20"/>
    <n v="589.65"/>
    <n v="11793"/>
  </r>
  <r>
    <x v="0"/>
    <x v="1"/>
    <x v="1"/>
    <x v="5"/>
    <n v="20"/>
    <n v="581.04"/>
    <n v="11620.8"/>
  </r>
  <r>
    <x v="0"/>
    <x v="4"/>
    <x v="0"/>
    <x v="4"/>
    <n v="190"/>
    <n v="507.68"/>
    <n v="96459.199999999997"/>
  </r>
  <r>
    <x v="0"/>
    <x v="4"/>
    <x v="0"/>
    <x v="4"/>
    <n v="190"/>
    <n v="507.17"/>
    <n v="96362.3"/>
  </r>
  <r>
    <x v="0"/>
    <x v="2"/>
    <x v="0"/>
    <x v="5"/>
    <n v="190"/>
    <n v="415.03"/>
    <n v="78855.7"/>
  </r>
  <r>
    <x v="1"/>
    <x v="2"/>
    <x v="0"/>
    <x v="5"/>
    <n v="190"/>
    <n v="332.5"/>
    <n v="63175"/>
  </r>
  <r>
    <x v="0"/>
    <x v="1"/>
    <x v="0"/>
    <x v="5"/>
    <n v="190"/>
    <n v="332.5"/>
    <n v="63175"/>
  </r>
  <r>
    <x v="1"/>
    <x v="3"/>
    <x v="1"/>
    <x v="3"/>
    <n v="60"/>
    <n v="270"/>
    <n v="16200"/>
  </r>
  <r>
    <x v="1"/>
    <x v="3"/>
    <x v="1"/>
    <x v="3"/>
    <n v="60"/>
    <n v="270"/>
    <n v="16200"/>
  </r>
  <r>
    <x v="1"/>
    <x v="3"/>
    <x v="1"/>
    <x v="3"/>
    <n v="60"/>
    <n v="270"/>
    <n v="16200"/>
  </r>
  <r>
    <x v="0"/>
    <x v="3"/>
    <x v="1"/>
    <x v="3"/>
    <n v="60"/>
    <n v="270"/>
    <n v="16200"/>
  </r>
  <r>
    <x v="0"/>
    <x v="3"/>
    <x v="1"/>
    <x v="3"/>
    <n v="60"/>
    <n v="270"/>
    <n v="16200"/>
  </r>
  <r>
    <x v="0"/>
    <x v="3"/>
    <x v="1"/>
    <x v="3"/>
    <n v="60"/>
    <n v="270"/>
    <n v="16200"/>
  </r>
  <r>
    <x v="0"/>
    <x v="3"/>
    <x v="1"/>
    <x v="3"/>
    <n v="60"/>
    <n v="270"/>
    <n v="16200"/>
  </r>
  <r>
    <x v="2"/>
    <x v="5"/>
    <x v="1"/>
    <x v="3"/>
    <n v="60"/>
    <n v="270"/>
    <n v="16200"/>
  </r>
  <r>
    <x v="0"/>
    <x v="1"/>
    <x v="1"/>
    <x v="4"/>
    <n v="25"/>
    <n v="137.5"/>
    <n v="3437.5"/>
  </r>
  <r>
    <x v="0"/>
    <x v="6"/>
    <x v="1"/>
    <x v="4"/>
    <n v="25"/>
    <n v="137.5"/>
    <n v="3437.5"/>
  </r>
  <r>
    <x v="0"/>
    <x v="6"/>
    <x v="1"/>
    <x v="4"/>
    <n v="25"/>
    <n v="137.5"/>
    <n v="3437.5"/>
  </r>
  <r>
    <x v="0"/>
    <x v="4"/>
    <x v="1"/>
    <x v="4"/>
    <n v="25"/>
    <n v="137.5"/>
    <n v="3437.5"/>
  </r>
  <r>
    <x v="2"/>
    <x v="5"/>
    <x v="1"/>
    <x v="4"/>
    <n v="25"/>
    <n v="137.5"/>
    <n v="3437.5"/>
  </r>
  <r>
    <x v="0"/>
    <x v="0"/>
    <x v="0"/>
    <x v="3"/>
    <n v="60"/>
    <n v="135"/>
    <n v="8100"/>
  </r>
  <r>
    <x v="1"/>
    <x v="2"/>
    <x v="0"/>
    <x v="3"/>
    <n v="60"/>
    <n v="105"/>
    <n v="6300"/>
  </r>
  <r>
    <x v="1"/>
    <x v="2"/>
    <x v="1"/>
    <x v="2"/>
    <n v="17"/>
    <n v="93.5"/>
    <n v="1589.5"/>
  </r>
  <r>
    <x v="0"/>
    <x v="2"/>
    <x v="1"/>
    <x v="2"/>
    <n v="17"/>
    <n v="93.5"/>
    <n v="1589.5"/>
  </r>
  <r>
    <x v="0"/>
    <x v="2"/>
    <x v="1"/>
    <x v="2"/>
    <n v="17"/>
    <n v="93.5"/>
    <n v="1589.5"/>
  </r>
  <r>
    <x v="0"/>
    <x v="1"/>
    <x v="1"/>
    <x v="4"/>
    <n v="17"/>
    <n v="93.5"/>
    <n v="1589.5"/>
  </r>
  <r>
    <x v="2"/>
    <x v="2"/>
    <x v="1"/>
    <x v="1"/>
    <n v="17"/>
    <n v="93.5"/>
    <n v="1589.5"/>
  </r>
  <r>
    <x v="0"/>
    <x v="6"/>
    <x v="1"/>
    <x v="4"/>
    <n v="16"/>
    <n v="88"/>
    <n v="1408"/>
  </r>
  <r>
    <x v="0"/>
    <x v="6"/>
    <x v="1"/>
    <x v="4"/>
    <n v="16"/>
    <n v="88"/>
    <n v="1408"/>
  </r>
  <r>
    <x v="0"/>
    <x v="2"/>
    <x v="1"/>
    <x v="2"/>
    <n v="15"/>
    <n v="82.5"/>
    <n v="1237.5"/>
  </r>
  <r>
    <x v="0"/>
    <x v="2"/>
    <x v="1"/>
    <x v="2"/>
    <n v="15"/>
    <n v="82.5"/>
    <n v="1237.5"/>
  </r>
  <r>
    <x v="0"/>
    <x v="1"/>
    <x v="1"/>
    <x v="4"/>
    <n v="15"/>
    <n v="82.5"/>
    <n v="1237.5"/>
  </r>
  <r>
    <x v="0"/>
    <x v="6"/>
    <x v="1"/>
    <x v="1"/>
    <n v="15"/>
    <n v="82.5"/>
    <n v="1237.5"/>
  </r>
  <r>
    <x v="0"/>
    <x v="3"/>
    <x v="1"/>
    <x v="4"/>
    <n v="15"/>
    <n v="82.5"/>
    <n v="1237.5"/>
  </r>
  <r>
    <x v="2"/>
    <x v="2"/>
    <x v="1"/>
    <x v="1"/>
    <n v="15"/>
    <n v="82.5"/>
    <n v="1237.5"/>
  </r>
  <r>
    <x v="0"/>
    <x v="6"/>
    <x v="1"/>
    <x v="1"/>
    <n v="14"/>
    <n v="77"/>
    <n v="1078"/>
  </r>
  <r>
    <x v="0"/>
    <x v="6"/>
    <x v="1"/>
    <x v="5"/>
    <n v="17"/>
    <n v="76.5"/>
    <n v="1300.5"/>
  </r>
  <r>
    <x v="2"/>
    <x v="6"/>
    <x v="1"/>
    <x v="3"/>
    <n v="17"/>
    <n v="76.5"/>
    <n v="1300.5"/>
  </r>
  <r>
    <x v="1"/>
    <x v="6"/>
    <x v="1"/>
    <x v="5"/>
    <n v="16"/>
    <n v="72"/>
    <n v="1152"/>
  </r>
  <r>
    <x v="1"/>
    <x v="3"/>
    <x v="1"/>
    <x v="0"/>
    <n v="16"/>
    <n v="72"/>
    <n v="1152"/>
  </r>
  <r>
    <x v="1"/>
    <x v="3"/>
    <x v="1"/>
    <x v="0"/>
    <n v="16"/>
    <n v="72"/>
    <n v="1152"/>
  </r>
  <r>
    <x v="0"/>
    <x v="6"/>
    <x v="1"/>
    <x v="5"/>
    <n v="16"/>
    <n v="72"/>
    <n v="1152"/>
  </r>
  <r>
    <x v="0"/>
    <x v="3"/>
    <x v="1"/>
    <x v="0"/>
    <n v="16"/>
    <n v="72"/>
    <n v="1152"/>
  </r>
  <r>
    <x v="0"/>
    <x v="3"/>
    <x v="1"/>
    <x v="0"/>
    <n v="16"/>
    <n v="72"/>
    <n v="1152"/>
  </r>
  <r>
    <x v="0"/>
    <x v="3"/>
    <x v="1"/>
    <x v="0"/>
    <n v="16"/>
    <n v="72"/>
    <n v="1152"/>
  </r>
  <r>
    <x v="0"/>
    <x v="3"/>
    <x v="1"/>
    <x v="0"/>
    <n v="16"/>
    <n v="72"/>
    <n v="1152"/>
  </r>
  <r>
    <x v="0"/>
    <x v="3"/>
    <x v="1"/>
    <x v="0"/>
    <n v="16"/>
    <n v="72"/>
    <n v="1152"/>
  </r>
  <r>
    <x v="0"/>
    <x v="3"/>
    <x v="1"/>
    <x v="0"/>
    <n v="16"/>
    <n v="72"/>
    <n v="1152"/>
  </r>
  <r>
    <x v="0"/>
    <x v="3"/>
    <x v="1"/>
    <x v="0"/>
    <n v="16"/>
    <n v="72"/>
    <n v="1152"/>
  </r>
  <r>
    <x v="2"/>
    <x v="6"/>
    <x v="1"/>
    <x v="4"/>
    <n v="16"/>
    <n v="72"/>
    <n v="1152"/>
  </r>
  <r>
    <x v="1"/>
    <x v="2"/>
    <x v="1"/>
    <x v="2"/>
    <n v="13"/>
    <n v="71.5"/>
    <n v="929.5"/>
  </r>
  <r>
    <x v="1"/>
    <x v="6"/>
    <x v="1"/>
    <x v="1"/>
    <n v="13"/>
    <n v="71.5"/>
    <n v="929.5"/>
  </r>
  <r>
    <x v="1"/>
    <x v="6"/>
    <x v="1"/>
    <x v="1"/>
    <n v="13"/>
    <n v="71.5"/>
    <n v="929.5"/>
  </r>
  <r>
    <x v="0"/>
    <x v="6"/>
    <x v="1"/>
    <x v="1"/>
    <n v="13"/>
    <n v="71.5"/>
    <n v="929.5"/>
  </r>
  <r>
    <x v="0"/>
    <x v="4"/>
    <x v="1"/>
    <x v="4"/>
    <n v="13"/>
    <n v="71.5"/>
    <n v="929.5"/>
  </r>
  <r>
    <x v="2"/>
    <x v="2"/>
    <x v="1"/>
    <x v="4"/>
    <n v="13"/>
    <n v="71.5"/>
    <n v="929.5"/>
  </r>
  <r>
    <x v="0"/>
    <x v="3"/>
    <x v="0"/>
    <x v="4"/>
    <n v="25"/>
    <n v="68.75"/>
    <n v="1718.75"/>
  </r>
  <r>
    <x v="1"/>
    <x v="2"/>
    <x v="1"/>
    <x v="5"/>
    <n v="15"/>
    <n v="67.5"/>
    <n v="1012.5"/>
  </r>
  <r>
    <x v="1"/>
    <x v="2"/>
    <x v="1"/>
    <x v="5"/>
    <n v="15"/>
    <n v="67.5"/>
    <n v="1012.5"/>
  </r>
  <r>
    <x v="1"/>
    <x v="1"/>
    <x v="1"/>
    <x v="1"/>
    <n v="15"/>
    <n v="67.5"/>
    <n v="1012.5"/>
  </r>
  <r>
    <x v="1"/>
    <x v="1"/>
    <x v="1"/>
    <x v="2"/>
    <n v="15"/>
    <n v="67.5"/>
    <n v="1012.5"/>
  </r>
  <r>
    <x v="1"/>
    <x v="1"/>
    <x v="1"/>
    <x v="2"/>
    <n v="15"/>
    <n v="67.5"/>
    <n v="1012.5"/>
  </r>
  <r>
    <x v="1"/>
    <x v="6"/>
    <x v="1"/>
    <x v="5"/>
    <n v="15"/>
    <n v="67.5"/>
    <n v="1012.5"/>
  </r>
  <r>
    <x v="1"/>
    <x v="3"/>
    <x v="1"/>
    <x v="4"/>
    <n v="15"/>
    <n v="67.5"/>
    <n v="1012.5"/>
  </r>
  <r>
    <x v="0"/>
    <x v="1"/>
    <x v="1"/>
    <x v="5"/>
    <n v="15"/>
    <n v="67.5"/>
    <n v="1012.5"/>
  </r>
  <r>
    <x v="0"/>
    <x v="6"/>
    <x v="1"/>
    <x v="0"/>
    <n v="15"/>
    <n v="67.5"/>
    <n v="1012.5"/>
  </r>
  <r>
    <x v="1"/>
    <x v="2"/>
    <x v="1"/>
    <x v="2"/>
    <n v="12"/>
    <n v="66"/>
    <n v="792"/>
  </r>
  <r>
    <x v="1"/>
    <x v="2"/>
    <x v="1"/>
    <x v="2"/>
    <n v="12"/>
    <n v="66"/>
    <n v="792"/>
  </r>
  <r>
    <x v="0"/>
    <x v="2"/>
    <x v="1"/>
    <x v="1"/>
    <n v="12"/>
    <n v="66"/>
    <n v="792"/>
  </r>
  <r>
    <x v="0"/>
    <x v="1"/>
    <x v="1"/>
    <x v="4"/>
    <n v="12"/>
    <n v="66"/>
    <n v="792"/>
  </r>
  <r>
    <x v="0"/>
    <x v="1"/>
    <x v="1"/>
    <x v="4"/>
    <n v="12"/>
    <n v="66"/>
    <n v="792"/>
  </r>
  <r>
    <x v="0"/>
    <x v="6"/>
    <x v="1"/>
    <x v="1"/>
    <n v="12"/>
    <n v="66"/>
    <n v="792"/>
  </r>
  <r>
    <x v="0"/>
    <x v="6"/>
    <x v="1"/>
    <x v="1"/>
    <n v="12"/>
    <n v="66"/>
    <n v="792"/>
  </r>
  <r>
    <x v="0"/>
    <x v="6"/>
    <x v="1"/>
    <x v="1"/>
    <n v="12"/>
    <n v="66"/>
    <n v="792"/>
  </r>
  <r>
    <x v="2"/>
    <x v="1"/>
    <x v="1"/>
    <x v="4"/>
    <n v="12"/>
    <n v="66"/>
    <n v="792"/>
  </r>
  <r>
    <x v="1"/>
    <x v="6"/>
    <x v="1"/>
    <x v="3"/>
    <n v="5"/>
    <n v="63"/>
    <n v="315"/>
  </r>
  <r>
    <x v="0"/>
    <x v="6"/>
    <x v="1"/>
    <x v="3"/>
    <n v="5"/>
    <n v="63"/>
    <n v="315"/>
  </r>
  <r>
    <x v="0"/>
    <x v="6"/>
    <x v="1"/>
    <x v="0"/>
    <n v="14"/>
    <n v="63"/>
    <n v="882"/>
  </r>
  <r>
    <x v="0"/>
    <x v="6"/>
    <x v="1"/>
    <x v="0"/>
    <n v="14"/>
    <n v="63"/>
    <n v="882"/>
  </r>
  <r>
    <x v="0"/>
    <x v="6"/>
    <x v="1"/>
    <x v="0"/>
    <n v="14"/>
    <n v="63"/>
    <n v="882"/>
  </r>
  <r>
    <x v="0"/>
    <x v="2"/>
    <x v="1"/>
    <x v="4"/>
    <n v="11"/>
    <n v="60.5"/>
    <n v="665.5"/>
  </r>
  <r>
    <x v="1"/>
    <x v="2"/>
    <x v="1"/>
    <x v="2"/>
    <n v="1"/>
    <n v="59.5"/>
    <n v="59.5"/>
  </r>
  <r>
    <x v="1"/>
    <x v="2"/>
    <x v="1"/>
    <x v="2"/>
    <n v="10"/>
    <n v="59.5"/>
    <n v="595"/>
  </r>
  <r>
    <x v="1"/>
    <x v="2"/>
    <x v="1"/>
    <x v="2"/>
    <n v="10"/>
    <n v="59.5"/>
    <n v="595"/>
  </r>
  <r>
    <x v="1"/>
    <x v="2"/>
    <x v="1"/>
    <x v="2"/>
    <n v="20"/>
    <n v="59.5"/>
    <n v="1190"/>
  </r>
  <r>
    <x v="1"/>
    <x v="6"/>
    <x v="1"/>
    <x v="0"/>
    <n v="10"/>
    <n v="59.5"/>
    <n v="595"/>
  </r>
  <r>
    <x v="0"/>
    <x v="2"/>
    <x v="1"/>
    <x v="2"/>
    <n v="10"/>
    <n v="59.5"/>
    <n v="595"/>
  </r>
  <r>
    <x v="2"/>
    <x v="2"/>
    <x v="1"/>
    <x v="3"/>
    <n v="10"/>
    <n v="59.5"/>
    <n v="595"/>
  </r>
  <r>
    <x v="0"/>
    <x v="6"/>
    <x v="1"/>
    <x v="4"/>
    <n v="13"/>
    <n v="58.5"/>
    <n v="760.5"/>
  </r>
  <r>
    <x v="2"/>
    <x v="2"/>
    <x v="1"/>
    <x v="0"/>
    <n v="13"/>
    <n v="58.5"/>
    <n v="760.5"/>
  </r>
  <r>
    <x v="0"/>
    <x v="2"/>
    <x v="0"/>
    <x v="4"/>
    <n v="25"/>
    <n v="56.25"/>
    <n v="1406.25"/>
  </r>
  <r>
    <x v="0"/>
    <x v="2"/>
    <x v="0"/>
    <x v="4"/>
    <n v="25"/>
    <n v="56.25"/>
    <n v="1406.25"/>
  </r>
  <r>
    <x v="0"/>
    <x v="2"/>
    <x v="0"/>
    <x v="4"/>
    <n v="25"/>
    <n v="56.25"/>
    <n v="1406.25"/>
  </r>
  <r>
    <x v="0"/>
    <x v="2"/>
    <x v="0"/>
    <x v="4"/>
    <n v="25"/>
    <n v="56.25"/>
    <n v="1406.25"/>
  </r>
  <r>
    <x v="1"/>
    <x v="3"/>
    <x v="1"/>
    <x v="0"/>
    <n v="8"/>
    <n v="56"/>
    <n v="448"/>
  </r>
  <r>
    <x v="1"/>
    <x v="3"/>
    <x v="1"/>
    <x v="0"/>
    <n v="8"/>
    <n v="56"/>
    <n v="448"/>
  </r>
  <r>
    <x v="1"/>
    <x v="3"/>
    <x v="1"/>
    <x v="0"/>
    <n v="8"/>
    <n v="56"/>
    <n v="448"/>
  </r>
  <r>
    <x v="1"/>
    <x v="3"/>
    <x v="1"/>
    <x v="0"/>
    <n v="16"/>
    <n v="56"/>
    <n v="896"/>
  </r>
  <r>
    <x v="1"/>
    <x v="3"/>
    <x v="1"/>
    <x v="0"/>
    <n v="16"/>
    <n v="56"/>
    <n v="896"/>
  </r>
  <r>
    <x v="0"/>
    <x v="6"/>
    <x v="1"/>
    <x v="5"/>
    <n v="8"/>
    <n v="56"/>
    <n v="448"/>
  </r>
  <r>
    <x v="0"/>
    <x v="3"/>
    <x v="1"/>
    <x v="0"/>
    <n v="16"/>
    <n v="56"/>
    <n v="896"/>
  </r>
  <r>
    <x v="0"/>
    <x v="3"/>
    <x v="1"/>
    <x v="0"/>
    <n v="16"/>
    <n v="56"/>
    <n v="896"/>
  </r>
  <r>
    <x v="0"/>
    <x v="3"/>
    <x v="1"/>
    <x v="0"/>
    <n v="24"/>
    <n v="56"/>
    <n v="1344"/>
  </r>
  <r>
    <x v="0"/>
    <x v="3"/>
    <x v="1"/>
    <x v="0"/>
    <n v="24"/>
    <n v="56"/>
    <n v="1344"/>
  </r>
  <r>
    <x v="0"/>
    <x v="3"/>
    <x v="1"/>
    <x v="0"/>
    <n v="16"/>
    <n v="56"/>
    <n v="896"/>
  </r>
  <r>
    <x v="0"/>
    <x v="3"/>
    <x v="1"/>
    <x v="0"/>
    <n v="16"/>
    <n v="56"/>
    <n v="896"/>
  </r>
  <r>
    <x v="2"/>
    <x v="2"/>
    <x v="1"/>
    <x v="1"/>
    <n v="12"/>
    <n v="54"/>
    <n v="648"/>
  </r>
  <r>
    <x v="1"/>
    <x v="2"/>
    <x v="1"/>
    <x v="2"/>
    <n v="15"/>
    <n v="52.5"/>
    <n v="787.5"/>
  </r>
  <r>
    <x v="1"/>
    <x v="2"/>
    <x v="1"/>
    <x v="2"/>
    <n v="15"/>
    <n v="52.5"/>
    <n v="787.5"/>
  </r>
  <r>
    <x v="1"/>
    <x v="2"/>
    <x v="1"/>
    <x v="2"/>
    <n v="15"/>
    <n v="52.5"/>
    <n v="787.5"/>
  </r>
  <r>
    <x v="1"/>
    <x v="2"/>
    <x v="1"/>
    <x v="2"/>
    <n v="15"/>
    <n v="52.5"/>
    <n v="787.5"/>
  </r>
  <r>
    <x v="1"/>
    <x v="2"/>
    <x v="1"/>
    <x v="2"/>
    <n v="5"/>
    <n v="52.5"/>
    <n v="262.5"/>
  </r>
  <r>
    <x v="1"/>
    <x v="2"/>
    <x v="1"/>
    <x v="2"/>
    <n v="5"/>
    <n v="52.5"/>
    <n v="262.5"/>
  </r>
  <r>
    <x v="1"/>
    <x v="6"/>
    <x v="1"/>
    <x v="5"/>
    <n v="15"/>
    <n v="52.5"/>
    <n v="787.5"/>
  </r>
  <r>
    <x v="1"/>
    <x v="6"/>
    <x v="1"/>
    <x v="5"/>
    <n v="15"/>
    <n v="52.5"/>
    <n v="787.5"/>
  </r>
  <r>
    <x v="1"/>
    <x v="3"/>
    <x v="1"/>
    <x v="4"/>
    <n v="5"/>
    <n v="52.5"/>
    <n v="262.5"/>
  </r>
  <r>
    <x v="1"/>
    <x v="3"/>
    <x v="1"/>
    <x v="4"/>
    <n v="5"/>
    <n v="52.5"/>
    <n v="262.5"/>
  </r>
  <r>
    <x v="1"/>
    <x v="3"/>
    <x v="1"/>
    <x v="4"/>
    <n v="15"/>
    <n v="52.5"/>
    <n v="787.5"/>
  </r>
  <r>
    <x v="0"/>
    <x v="1"/>
    <x v="1"/>
    <x v="4"/>
    <n v="5"/>
    <n v="52.5"/>
    <n v="262.5"/>
  </r>
  <r>
    <x v="0"/>
    <x v="6"/>
    <x v="1"/>
    <x v="5"/>
    <n v="15"/>
    <n v="52.5"/>
    <n v="787.5"/>
  </r>
  <r>
    <x v="0"/>
    <x v="6"/>
    <x v="1"/>
    <x v="5"/>
    <n v="25"/>
    <n v="52.5"/>
    <n v="1312.5"/>
  </r>
  <r>
    <x v="0"/>
    <x v="3"/>
    <x v="1"/>
    <x v="4"/>
    <n v="15"/>
    <n v="52.5"/>
    <n v="787.5"/>
  </r>
  <r>
    <x v="2"/>
    <x v="2"/>
    <x v="1"/>
    <x v="3"/>
    <n v="15"/>
    <n v="52.5"/>
    <n v="787.5"/>
  </r>
  <r>
    <x v="0"/>
    <x v="6"/>
    <x v="1"/>
    <x v="4"/>
    <n v="10"/>
    <n v="49.5"/>
    <n v="495"/>
  </r>
  <r>
    <x v="0"/>
    <x v="6"/>
    <x v="1"/>
    <x v="4"/>
    <n v="10"/>
    <n v="49.5"/>
    <n v="495"/>
  </r>
  <r>
    <x v="0"/>
    <x v="6"/>
    <x v="1"/>
    <x v="4"/>
    <n v="10"/>
    <n v="49.5"/>
    <n v="495"/>
  </r>
  <r>
    <x v="1"/>
    <x v="6"/>
    <x v="1"/>
    <x v="0"/>
    <n v="16"/>
    <n v="49"/>
    <n v="784"/>
  </r>
  <r>
    <x v="1"/>
    <x v="6"/>
    <x v="1"/>
    <x v="0"/>
    <n v="8"/>
    <n v="49"/>
    <n v="392"/>
  </r>
  <r>
    <x v="1"/>
    <x v="6"/>
    <x v="1"/>
    <x v="5"/>
    <n v="8"/>
    <n v="49"/>
    <n v="392"/>
  </r>
  <r>
    <x v="0"/>
    <x v="6"/>
    <x v="1"/>
    <x v="3"/>
    <n v="16"/>
    <n v="49"/>
    <n v="784"/>
  </r>
  <r>
    <x v="0"/>
    <x v="6"/>
    <x v="1"/>
    <x v="5"/>
    <n v="16"/>
    <n v="49"/>
    <n v="784"/>
  </r>
  <r>
    <x v="0"/>
    <x v="6"/>
    <x v="1"/>
    <x v="5"/>
    <n v="8"/>
    <n v="49"/>
    <n v="392"/>
  </r>
  <r>
    <x v="2"/>
    <x v="6"/>
    <x v="1"/>
    <x v="5"/>
    <n v="8"/>
    <n v="49"/>
    <n v="392"/>
  </r>
  <r>
    <x v="1"/>
    <x v="2"/>
    <x v="1"/>
    <x v="2"/>
    <n v="10"/>
    <n v="45.5"/>
    <n v="455"/>
  </r>
  <r>
    <x v="1"/>
    <x v="2"/>
    <x v="1"/>
    <x v="2"/>
    <n v="13"/>
    <n v="45.5"/>
    <n v="591.5"/>
  </r>
  <r>
    <x v="1"/>
    <x v="2"/>
    <x v="1"/>
    <x v="2"/>
    <n v="13"/>
    <n v="45.5"/>
    <n v="591.5"/>
  </r>
  <r>
    <x v="1"/>
    <x v="6"/>
    <x v="1"/>
    <x v="5"/>
    <n v="13"/>
    <n v="45.5"/>
    <n v="591.5"/>
  </r>
  <r>
    <x v="0"/>
    <x v="2"/>
    <x v="1"/>
    <x v="3"/>
    <n v="10"/>
    <n v="45.5"/>
    <n v="455"/>
  </r>
  <r>
    <x v="0"/>
    <x v="2"/>
    <x v="1"/>
    <x v="3"/>
    <n v="10"/>
    <n v="45.5"/>
    <n v="455"/>
  </r>
  <r>
    <x v="0"/>
    <x v="2"/>
    <x v="1"/>
    <x v="3"/>
    <n v="20"/>
    <n v="45.5"/>
    <n v="910"/>
  </r>
  <r>
    <x v="0"/>
    <x v="2"/>
    <x v="1"/>
    <x v="0"/>
    <n v="13"/>
    <n v="45.5"/>
    <n v="591.5"/>
  </r>
  <r>
    <x v="0"/>
    <x v="1"/>
    <x v="1"/>
    <x v="4"/>
    <n v="13"/>
    <n v="45.5"/>
    <n v="591.5"/>
  </r>
  <r>
    <x v="0"/>
    <x v="6"/>
    <x v="1"/>
    <x v="3"/>
    <n v="20"/>
    <n v="45.5"/>
    <n v="910"/>
  </r>
  <r>
    <x v="0"/>
    <x v="6"/>
    <x v="1"/>
    <x v="5"/>
    <n v="13"/>
    <n v="45.5"/>
    <n v="591.5"/>
  </r>
  <r>
    <x v="2"/>
    <x v="2"/>
    <x v="1"/>
    <x v="3"/>
    <n v="13"/>
    <n v="45.5"/>
    <n v="591.5"/>
  </r>
  <r>
    <x v="2"/>
    <x v="6"/>
    <x v="1"/>
    <x v="4"/>
    <n v="13"/>
    <n v="45.5"/>
    <n v="591.5"/>
  </r>
  <r>
    <x v="0"/>
    <x v="6"/>
    <x v="1"/>
    <x v="3"/>
    <n v="12"/>
    <n v="42"/>
    <n v="504"/>
  </r>
  <r>
    <x v="0"/>
    <x v="6"/>
    <x v="1"/>
    <x v="5"/>
    <n v="6"/>
    <n v="42"/>
    <n v="252"/>
  </r>
  <r>
    <x v="0"/>
    <x v="6"/>
    <x v="1"/>
    <x v="5"/>
    <n v="6"/>
    <n v="42"/>
    <n v="252"/>
  </r>
  <r>
    <x v="0"/>
    <x v="6"/>
    <x v="1"/>
    <x v="5"/>
    <n v="12"/>
    <n v="42"/>
    <n v="504"/>
  </r>
  <r>
    <x v="0"/>
    <x v="6"/>
    <x v="1"/>
    <x v="4"/>
    <n v="12"/>
    <n v="42"/>
    <n v="504"/>
  </r>
  <r>
    <x v="0"/>
    <x v="6"/>
    <x v="1"/>
    <x v="4"/>
    <n v="12"/>
    <n v="42"/>
    <n v="504"/>
  </r>
  <r>
    <x v="0"/>
    <x v="2"/>
    <x v="0"/>
    <x v="4"/>
    <n v="15"/>
    <n v="41.25"/>
    <n v="618.75"/>
  </r>
  <r>
    <x v="0"/>
    <x v="2"/>
    <x v="0"/>
    <x v="4"/>
    <n v="50"/>
    <n v="41.25"/>
    <n v="2062.5"/>
  </r>
  <r>
    <x v="0"/>
    <x v="2"/>
    <x v="0"/>
    <x v="4"/>
    <n v="50"/>
    <n v="41.25"/>
    <n v="2062.5"/>
  </r>
  <r>
    <x v="0"/>
    <x v="2"/>
    <x v="0"/>
    <x v="4"/>
    <n v="15"/>
    <n v="41.25"/>
    <n v="618.75"/>
  </r>
  <r>
    <x v="0"/>
    <x v="2"/>
    <x v="0"/>
    <x v="4"/>
    <n v="15"/>
    <n v="41.25"/>
    <n v="618.75"/>
  </r>
  <r>
    <x v="0"/>
    <x v="2"/>
    <x v="0"/>
    <x v="4"/>
    <n v="25"/>
    <n v="41.25"/>
    <n v="1031.25"/>
  </r>
  <r>
    <x v="2"/>
    <x v="2"/>
    <x v="0"/>
    <x v="4"/>
    <n v="15"/>
    <n v="41.25"/>
    <n v="618.75"/>
  </r>
  <r>
    <x v="1"/>
    <x v="2"/>
    <x v="1"/>
    <x v="2"/>
    <n v="7"/>
    <n v="38.5"/>
    <n v="269.5"/>
  </r>
  <r>
    <x v="0"/>
    <x v="6"/>
    <x v="1"/>
    <x v="5"/>
    <n v="10"/>
    <n v="38.5"/>
    <n v="385"/>
  </r>
  <r>
    <x v="0"/>
    <x v="6"/>
    <x v="1"/>
    <x v="4"/>
    <n v="10"/>
    <n v="38.5"/>
    <n v="385"/>
  </r>
  <r>
    <x v="0"/>
    <x v="6"/>
    <x v="1"/>
    <x v="4"/>
    <n v="20"/>
    <n v="38.5"/>
    <n v="770"/>
  </r>
  <r>
    <x v="0"/>
    <x v="6"/>
    <x v="1"/>
    <x v="4"/>
    <n v="10"/>
    <n v="38.5"/>
    <n v="385"/>
  </r>
  <r>
    <x v="0"/>
    <x v="6"/>
    <x v="1"/>
    <x v="4"/>
    <n v="20"/>
    <n v="38.5"/>
    <n v="770"/>
  </r>
  <r>
    <x v="2"/>
    <x v="6"/>
    <x v="1"/>
    <x v="5"/>
    <n v="10"/>
    <n v="38.5"/>
    <n v="385"/>
  </r>
  <r>
    <x v="1"/>
    <x v="5"/>
    <x v="0"/>
    <x v="0"/>
    <n v="15"/>
    <n v="33.75"/>
    <n v="506.25"/>
  </r>
  <r>
    <x v="1"/>
    <x v="5"/>
    <x v="0"/>
    <x v="0"/>
    <n v="15"/>
    <n v="33.75"/>
    <n v="506.25"/>
  </r>
  <r>
    <x v="1"/>
    <x v="2"/>
    <x v="0"/>
    <x v="2"/>
    <n v="15"/>
    <n v="33.75"/>
    <n v="506.25"/>
  </r>
  <r>
    <x v="1"/>
    <x v="2"/>
    <x v="0"/>
    <x v="2"/>
    <n v="200"/>
    <n v="33.75"/>
    <n v="6750"/>
  </r>
  <r>
    <x v="0"/>
    <x v="2"/>
    <x v="0"/>
    <x v="3"/>
    <n v="500"/>
    <n v="33.75"/>
    <n v="16875"/>
  </r>
  <r>
    <x v="0"/>
    <x v="2"/>
    <x v="0"/>
    <x v="3"/>
    <n v="25"/>
    <n v="33.75"/>
    <n v="843.75"/>
  </r>
  <r>
    <x v="0"/>
    <x v="2"/>
    <x v="0"/>
    <x v="3"/>
    <n v="30"/>
    <n v="33.75"/>
    <n v="1012.5"/>
  </r>
  <r>
    <x v="0"/>
    <x v="2"/>
    <x v="0"/>
    <x v="0"/>
    <n v="15"/>
    <n v="33.75"/>
    <n v="506.25"/>
  </r>
  <r>
    <x v="0"/>
    <x v="1"/>
    <x v="0"/>
    <x v="1"/>
    <n v="200"/>
    <n v="33.75"/>
    <n v="6750"/>
  </r>
  <r>
    <x v="0"/>
    <x v="1"/>
    <x v="0"/>
    <x v="1"/>
    <n v="1000"/>
    <n v="33.75"/>
    <n v="33750"/>
  </r>
  <r>
    <x v="0"/>
    <x v="6"/>
    <x v="0"/>
    <x v="3"/>
    <n v="15"/>
    <n v="33.75"/>
    <n v="506.25"/>
  </r>
  <r>
    <x v="0"/>
    <x v="6"/>
    <x v="0"/>
    <x v="3"/>
    <n v="15"/>
    <n v="33.75"/>
    <n v="506.25"/>
  </r>
  <r>
    <x v="0"/>
    <x v="5"/>
    <x v="0"/>
    <x v="4"/>
    <n v="15"/>
    <n v="33.75"/>
    <n v="506.25"/>
  </r>
  <r>
    <x v="0"/>
    <x v="0"/>
    <x v="0"/>
    <x v="4"/>
    <n v="15"/>
    <n v="33.75"/>
    <n v="506.25"/>
  </r>
  <r>
    <x v="0"/>
    <x v="0"/>
    <x v="0"/>
    <x v="4"/>
    <n v="15"/>
    <n v="33.75"/>
    <n v="506.25"/>
  </r>
  <r>
    <x v="0"/>
    <x v="2"/>
    <x v="1"/>
    <x v="4"/>
    <n v="6"/>
    <n v="33"/>
    <n v="198"/>
  </r>
  <r>
    <x v="1"/>
    <x v="6"/>
    <x v="1"/>
    <x v="0"/>
    <n v="7"/>
    <n v="31.5"/>
    <n v="220.5"/>
  </r>
  <r>
    <x v="1"/>
    <x v="3"/>
    <x v="1"/>
    <x v="0"/>
    <n v="7"/>
    <n v="31.5"/>
    <n v="220.5"/>
  </r>
  <r>
    <x v="0"/>
    <x v="2"/>
    <x v="1"/>
    <x v="3"/>
    <n v="7"/>
    <n v="31.5"/>
    <n v="220.5"/>
  </r>
  <r>
    <x v="0"/>
    <x v="2"/>
    <x v="1"/>
    <x v="3"/>
    <n v="7"/>
    <n v="31.5"/>
    <n v="220.5"/>
  </r>
  <r>
    <x v="1"/>
    <x v="6"/>
    <x v="1"/>
    <x v="0"/>
    <n v="6"/>
    <n v="27"/>
    <n v="162"/>
  </r>
  <r>
    <x v="0"/>
    <x v="2"/>
    <x v="1"/>
    <x v="4"/>
    <n v="6"/>
    <n v="27"/>
    <n v="162"/>
  </r>
  <r>
    <x v="0"/>
    <x v="2"/>
    <x v="1"/>
    <x v="4"/>
    <n v="6"/>
    <n v="27"/>
    <n v="162"/>
  </r>
  <r>
    <x v="1"/>
    <x v="2"/>
    <x v="0"/>
    <x v="0"/>
    <n v="15"/>
    <n v="26.25"/>
    <n v="393.75"/>
  </r>
  <r>
    <x v="1"/>
    <x v="2"/>
    <x v="0"/>
    <x v="0"/>
    <n v="15"/>
    <n v="26.25"/>
    <n v="393.75"/>
  </r>
  <r>
    <x v="1"/>
    <x v="2"/>
    <x v="0"/>
    <x v="0"/>
    <n v="12"/>
    <n v="26.25"/>
    <n v="315"/>
  </r>
  <r>
    <x v="1"/>
    <x v="2"/>
    <x v="0"/>
    <x v="0"/>
    <n v="15"/>
    <n v="26.25"/>
    <n v="393.75"/>
  </r>
  <r>
    <x v="0"/>
    <x v="2"/>
    <x v="0"/>
    <x v="3"/>
    <n v="15"/>
    <n v="26.25"/>
    <n v="393.75"/>
  </r>
  <r>
    <x v="0"/>
    <x v="2"/>
    <x v="0"/>
    <x v="0"/>
    <n v="15"/>
    <n v="26.25"/>
    <n v="393.75"/>
  </r>
  <r>
    <x v="0"/>
    <x v="2"/>
    <x v="0"/>
    <x v="4"/>
    <n v="10"/>
    <n v="26.25"/>
    <n v="262.5"/>
  </r>
  <r>
    <x v="0"/>
    <x v="1"/>
    <x v="0"/>
    <x v="4"/>
    <n v="10"/>
    <n v="26.25"/>
    <n v="262.5"/>
  </r>
  <r>
    <x v="0"/>
    <x v="1"/>
    <x v="0"/>
    <x v="4"/>
    <n v="15"/>
    <n v="26.25"/>
    <n v="393.75"/>
  </r>
  <r>
    <x v="0"/>
    <x v="6"/>
    <x v="0"/>
    <x v="4"/>
    <n v="2"/>
    <n v="26.25"/>
    <n v="52.5"/>
  </r>
  <r>
    <x v="0"/>
    <x v="0"/>
    <x v="0"/>
    <x v="3"/>
    <n v="15"/>
    <n v="26.25"/>
    <n v="393.75"/>
  </r>
  <r>
    <x v="0"/>
    <x v="0"/>
    <x v="0"/>
    <x v="3"/>
    <n v="15"/>
    <n v="26.25"/>
    <n v="393.75"/>
  </r>
  <r>
    <x v="0"/>
    <x v="0"/>
    <x v="0"/>
    <x v="4"/>
    <n v="3"/>
    <n v="26.25"/>
    <n v="78.75"/>
  </r>
  <r>
    <x v="0"/>
    <x v="0"/>
    <x v="0"/>
    <x v="4"/>
    <n v="100"/>
    <n v="26.25"/>
    <n v="2625"/>
  </r>
  <r>
    <x v="2"/>
    <x v="2"/>
    <x v="0"/>
    <x v="0"/>
    <n v="15"/>
    <n v="26.25"/>
    <n v="393.75"/>
  </r>
  <r>
    <x v="2"/>
    <x v="1"/>
    <x v="0"/>
    <x v="4"/>
    <n v="9"/>
    <n v="26.25"/>
    <n v="236.25"/>
  </r>
  <r>
    <x v="2"/>
    <x v="1"/>
    <x v="0"/>
    <x v="4"/>
    <n v="2"/>
    <n v="26.25"/>
    <n v="52.5"/>
  </r>
  <r>
    <x v="2"/>
    <x v="0"/>
    <x v="0"/>
    <x v="4"/>
    <n v="15"/>
    <n v="26.25"/>
    <n v="393.75"/>
  </r>
  <r>
    <x v="0"/>
    <x v="4"/>
    <x v="1"/>
    <x v="4"/>
    <n v="5"/>
    <n v="17.5"/>
    <n v="87.5"/>
  </r>
  <r>
    <x v="0"/>
    <x v="3"/>
    <x v="1"/>
    <x v="4"/>
    <n v="5"/>
    <n v="17.5"/>
    <n v="87.5"/>
  </r>
  <r>
    <x v="0"/>
    <x v="3"/>
    <x v="1"/>
    <x v="4"/>
    <n v="5"/>
    <n v="17.5"/>
    <n v="87.5"/>
  </r>
  <r>
    <x v="0"/>
    <x v="3"/>
    <x v="1"/>
    <x v="4"/>
    <n v="18"/>
    <n v="17.5"/>
    <n v="315"/>
  </r>
  <r>
    <x v="0"/>
    <x v="3"/>
    <x v="1"/>
    <x v="4"/>
    <n v="21"/>
    <n v="17.5"/>
    <n v="367.5"/>
  </r>
  <r>
    <x v="0"/>
    <x v="3"/>
    <x v="1"/>
    <x v="4"/>
    <n v="3"/>
    <n v="17.5"/>
    <n v="52.5"/>
  </r>
  <r>
    <x v="0"/>
    <x v="3"/>
    <x v="1"/>
    <x v="4"/>
    <n v="5"/>
    <n v="17.5"/>
    <n v="87.5"/>
  </r>
  <r>
    <x v="0"/>
    <x v="2"/>
    <x v="1"/>
    <x v="4"/>
    <n v="2"/>
    <n v="9"/>
    <n v="18"/>
  </r>
  <r>
    <x v="0"/>
    <x v="2"/>
    <x v="1"/>
    <x v="4"/>
    <n v="2"/>
    <n v="9"/>
    <n v="18"/>
  </r>
  <r>
    <x v="0"/>
    <x v="2"/>
    <x v="1"/>
    <x v="4"/>
    <n v="17"/>
    <n v="9"/>
    <n v="15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">
  <r>
    <x v="0"/>
  </r>
  <r>
    <x v="1"/>
  </r>
  <r>
    <x v="2"/>
  </r>
  <r>
    <x v="3"/>
  </r>
  <r>
    <x v="4"/>
  </r>
  <r>
    <x v="5"/>
  </r>
  <r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6523" applyNumberFormats="0" applyBorderFormats="0" applyFontFormats="0" applyPatternFormats="0" applyAlignmentFormats="0" applyWidthHeightFormats="1" dataCaption="Werte" updatedVersion="5" minRefreshableVersion="3" useAutoFormatting="1" itemPrintTitles="1" createdVersion="6" indent="0" outline="1" outlineData="1" multipleFieldFilters="0" rowHeaderCaption="Länder" colHeaderCaption="Jahre">
  <location ref="A3:E12" firstHeaderRow="1" firstDataRow="2" firstDataCol="1"/>
  <pivotFields count="7">
    <pivotField axis="axisCol" subtotalTop="0" showAll="0">
      <items count="4">
        <item x="1"/>
        <item x="0"/>
        <item x="2"/>
        <item t="default"/>
      </items>
    </pivotField>
    <pivotField axis="axisRow" subtotalTop="0" showAll="0">
      <items count="8">
        <item x="4"/>
        <item x="2"/>
        <item x="1"/>
        <item x="5"/>
        <item x="6"/>
        <item x="0"/>
        <item x="3"/>
        <item t="default"/>
      </items>
    </pivotField>
    <pivotField subtotalTop="0" showAll="0"/>
    <pivotField subtotalTop="0" showAll="0"/>
    <pivotField numFmtId="1" subtotalTop="0" showAll="0"/>
    <pivotField numFmtId="2" subtotalTop="0" showAll="0"/>
    <pivotField dataField="1" numFmtId="2" subtotalTop="0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me von Gesamt" fld="6" showDataAs="percent" baseField="0" baseItem="1048828" numFmtId="10"/>
  </dataFields>
  <formats count="11">
    <format dxfId="22">
      <pivotArea outline="0" collapsedLevelsAreSubtotals="1" fieldPosition="0"/>
    </format>
    <format dxfId="23">
      <pivotArea outline="0" collapsedLevelsAreSubtotals="1" fieldPosition="0"/>
    </format>
    <format dxfId="24">
      <pivotArea outline="0" collapsedLevelsAreSubtotals="1" fieldPosition="0"/>
    </format>
    <format dxfId="25">
      <pivotArea outline="0" collapsedLevelsAreSubtotals="1" fieldPosition="0"/>
    </format>
    <format dxfId="26">
      <pivotArea outline="0" collapsedLevelsAreSubtotals="1" fieldPosition="0"/>
    </format>
    <format dxfId="27">
      <pivotArea outline="0" collapsedLevelsAreSubtotals="1" fieldPosition="0"/>
    </format>
    <format dxfId="28">
      <pivotArea outline="0" collapsedLevelsAreSubtotals="1" fieldPosition="0"/>
    </format>
    <format dxfId="29">
      <pivotArea outline="0" collapsedLevelsAreSubtotals="1" fieldPosition="0"/>
    </format>
    <format dxfId="30">
      <pivotArea outline="0" collapsedLevelsAreSubtotals="1" fieldPosition="0"/>
    </format>
    <format dxfId="31">
      <pivotArea outline="0" collapsedLevelsAreSubtotals="1" fieldPosition="0"/>
    </format>
    <format dxfId="32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6523" applyNumberFormats="0" applyBorderFormats="0" applyFontFormats="0" applyPatternFormats="0" applyAlignmentFormats="0" applyWidthHeightFormats="1" dataCaption="Werte" updatedVersion="5" minRefreshableVersion="3" useAutoFormatting="1" itemPrintTitles="1" createdVersion="6" indent="0" outline="1" outlineData="1" multipleFieldFilters="0" colHeaderCaption="Land">
  <location ref="A3:Q22" firstHeaderRow="1" firstDataRow="3" firstDataCol="1"/>
  <pivotFields count="7">
    <pivotField dataField="1" subtotalTop="0" showAll="0"/>
    <pivotField axis="axisCol" subtotalTop="0" showAll="0">
      <items count="8">
        <item x="4"/>
        <item x="2"/>
        <item x="1"/>
        <item x="5"/>
        <item x="6"/>
        <item x="0"/>
        <item x="3"/>
        <item t="default"/>
      </items>
    </pivotField>
    <pivotField axis="axisRow" subtotalTop="0" showAll="0">
      <items count="3">
        <item x="1"/>
        <item x="0"/>
        <item t="default"/>
      </items>
    </pivotField>
    <pivotField axis="axisRow" subtotalTop="0" showAll="0">
      <items count="7">
        <item x="3"/>
        <item x="0"/>
        <item x="1"/>
        <item x="2"/>
        <item x="5"/>
        <item x="4"/>
        <item t="default"/>
      </items>
    </pivotField>
    <pivotField numFmtId="1" subtotalTop="0" showAll="0"/>
    <pivotField numFmtId="2" subtotalTop="0" showAll="0"/>
    <pivotField dataField="1" numFmtId="2" subtotalTop="0" showAll="0"/>
  </pivotFields>
  <rowFields count="2">
    <field x="2"/>
    <field x="3"/>
  </rowFields>
  <rowItems count="17">
    <i>
      <x/>
    </i>
    <i r="1"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t="default">
      <x v="1"/>
    </i>
    <i t="grand">
      <x/>
    </i>
  </rowItems>
  <colFields count="2">
    <field x="1"/>
    <field x="-2"/>
  </colFields>
  <colItems count="16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>
      <x v="5"/>
      <x/>
    </i>
    <i r="1" i="1">
      <x v="1"/>
    </i>
    <i>
      <x v="6"/>
      <x/>
    </i>
    <i r="1" i="1">
      <x v="1"/>
    </i>
    <i t="grand">
      <x/>
    </i>
    <i t="grand" i="1">
      <x/>
    </i>
  </colItems>
  <dataFields count="2">
    <dataField name="Summe von Gesamt" fld="6" showDataAs="runTotal" baseField="1" baseItem="0"/>
    <dataField name="Summe von Jahr" fld="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6523" applyNumberFormats="0" applyBorderFormats="0" applyFontFormats="0" applyPatternFormats="0" applyAlignmentFormats="0" applyWidthHeightFormats="1" dataCaption="Werte" updatedVersion="5" minRefreshableVersion="3" useAutoFormatting="1" itemPrintTitles="1" createdVersion="6" indent="0" outline="1" outlineData="1" multipleFieldFilters="0" colHeaderCaption="Land">
  <location ref="A3:I14" firstHeaderRow="1" firstDataRow="2" firstDataCol="1"/>
  <pivotFields count="7">
    <pivotField subtotalTop="0" showAll="0"/>
    <pivotField axis="axisCol" subtotalTop="0" showAll="0">
      <items count="8">
        <item x="4"/>
        <item x="2"/>
        <item x="1"/>
        <item x="5"/>
        <item x="6"/>
        <item x="0"/>
        <item x="3"/>
        <item t="default"/>
      </items>
    </pivotField>
    <pivotField axis="axisRow" subtotalTop="0" showAll="0">
      <items count="3">
        <item x="1"/>
        <item sd="0" x="0"/>
        <item t="default"/>
      </items>
    </pivotField>
    <pivotField axis="axisRow" subtotalTop="0" showAll="0">
      <items count="7">
        <item x="3"/>
        <item x="0"/>
        <item x="1"/>
        <item x="2"/>
        <item x="5"/>
        <item x="4"/>
        <item t="default"/>
      </items>
    </pivotField>
    <pivotField numFmtId="1" subtotalTop="0" showAll="0"/>
    <pivotField numFmtId="2" subtotalTop="0" showAll="0"/>
    <pivotField dataField="1" numFmtId="2" subtotalTop="0" showAll="0"/>
  </pivotFields>
  <rowFields count="2">
    <field x="2"/>
    <field x="3"/>
  </rowFields>
  <rowItems count="10">
    <i>
      <x/>
    </i>
    <i r="1"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Summe von Gesamt" fld="6" baseField="0" baseItem="0" numFmtId="10">
      <extLst>
        <ext xmlns:x14="http://schemas.microsoft.com/office/spreadsheetml/2009/9/main" uri="{E15A36E0-9728-4e99-A89B-3F7291B0FE68}">
          <x14:dataField pivotShowAs="percentOfParentCol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6523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 colHeaderCaption="Land">
  <location ref="A3:I21" firstHeaderRow="1" firstDataRow="2" firstDataCol="1"/>
  <pivotFields count="7">
    <pivotField subtotalTop="0" showAll="0"/>
    <pivotField axis="axisCol" subtotalTop="0" showAll="0">
      <items count="8">
        <item x="4"/>
        <item x="2"/>
        <item x="1"/>
        <item x="5"/>
        <item x="6"/>
        <item x="0"/>
        <item x="3"/>
        <item t="default"/>
      </items>
    </pivotField>
    <pivotField axis="axisRow" subtotalTop="0" showAll="0">
      <items count="3">
        <item x="1"/>
        <item x="0"/>
        <item t="default"/>
      </items>
    </pivotField>
    <pivotField axis="axisRow" subtotalTop="0" showAll="0">
      <items count="7">
        <item x="3"/>
        <item x="0"/>
        <item x="1"/>
        <item x="2"/>
        <item x="5"/>
        <item x="4"/>
        <item t="default"/>
      </items>
    </pivotField>
    <pivotField numFmtId="1" subtotalTop="0" showAll="0"/>
    <pivotField numFmtId="2" subtotalTop="0" showAll="0"/>
    <pivotField dataField="1" numFmtId="2" subtotalTop="0" showAll="0"/>
  </pivotFields>
  <rowFields count="2">
    <field x="2"/>
    <field x="3"/>
  </rowFields>
  <rowItems count="17">
    <i>
      <x/>
    </i>
    <i r="1"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t="default">
      <x v="1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Summe von Gesamt" fld="6" baseField="2" baseItem="0" numFmtId="10">
      <extLst>
        <ext xmlns:x14="http://schemas.microsoft.com/office/spreadsheetml/2009/9/main" uri="{E15A36E0-9728-4e99-A89B-3F7291B0FE68}">
          <x14:dataField pivotShowAs="percentOfParent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PivotTable1" cacheId="6523" applyNumberFormats="0" applyBorderFormats="0" applyFontFormats="0" applyPatternFormats="0" applyAlignmentFormats="0" applyWidthHeightFormats="1" dataCaption="Werte" updatedVersion="6" minRefreshableVersion="3" useAutoFormatting="1" colGrandTotals="0" itemPrintTitles="1" createdVersion="6" indent="0" outline="1" outlineData="1" multipleFieldFilters="0" colHeaderCaption="jahre">
  <location ref="A3:D7" firstHeaderRow="1" firstDataRow="2" firstDataCol="1"/>
  <pivotFields count="7">
    <pivotField axis="axisCol" subtotalTop="0" showAll="0">
      <items count="4">
        <item x="1"/>
        <item x="0"/>
        <item x="2"/>
        <item t="default"/>
      </items>
    </pivotField>
    <pivotField subtotalTop="0" showAll="0"/>
    <pivotField axis="axisRow" subtotalTop="0" showAll="0">
      <items count="3">
        <item x="1"/>
        <item x="0"/>
        <item t="default"/>
      </items>
    </pivotField>
    <pivotField subtotalTop="0" showAll="0"/>
    <pivotField numFmtId="1" subtotalTop="0" showAll="0"/>
    <pivotField numFmtId="2" subtotalTop="0" showAll="0"/>
    <pivotField dataField="1" numFmtId="2" subtotalTop="0" showAll="0"/>
  </pivotFields>
  <rowFields count="1">
    <field x="2"/>
  </rowFields>
  <rowItems count="3">
    <i>
      <x/>
    </i>
    <i>
      <x v="1"/>
    </i>
    <i t="grand">
      <x/>
    </i>
  </rowItems>
  <colFields count="1">
    <field x="0"/>
  </colFields>
  <colItems count="3">
    <i>
      <x/>
    </i>
    <i>
      <x v="1"/>
    </i>
    <i>
      <x v="2"/>
    </i>
  </colItems>
  <dataFields count="1">
    <dataField name="Summe von Gesamt" fld="6" showDataAs="percentDiff" baseField="0" baseItem="1048828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PivotTable2" cacheId="6523" applyNumberFormats="0" applyBorderFormats="0" applyFontFormats="0" applyPatternFormats="0" applyAlignmentFormats="0" applyWidthHeightFormats="1" dataCaption="Werte" updatedVersion="5" minRefreshableVersion="3" useAutoFormatting="1" colGrandTotals="0" itemPrintTitles="1" createdVersion="6" indent="0" outline="1" outlineData="1" multipleFieldFilters="0" colHeaderCaption="Jahre">
  <location ref="A3:D12" firstHeaderRow="1" firstDataRow="2" firstDataCol="1"/>
  <pivotFields count="7">
    <pivotField axis="axisCol" subtotalTop="0" showAll="0">
      <items count="4">
        <item x="1"/>
        <item x="0"/>
        <item x="2"/>
        <item t="default"/>
      </items>
    </pivotField>
    <pivotField axis="axisRow" subtotalTop="0" showAll="0">
      <items count="8">
        <item x="4"/>
        <item x="2"/>
        <item x="1"/>
        <item x="5"/>
        <item x="6"/>
        <item x="0"/>
        <item x="3"/>
        <item t="default"/>
      </items>
    </pivotField>
    <pivotField subtotalTop="0" showAll="0"/>
    <pivotField subtotalTop="0" showAll="0"/>
    <pivotField numFmtId="1" subtotalTop="0" showAll="0"/>
    <pivotField numFmtId="2" subtotalTop="0" showAll="0"/>
    <pivotField dataField="1" numFmtId="2" subtotalTop="0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>
      <x v="2"/>
    </i>
  </colItems>
  <dataFields count="1">
    <dataField name="Summe von Gesamt" fld="6" showDataAs="runTotal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0000000}" name="PivotTable1" cacheId="6523" applyNumberFormats="0" applyBorderFormats="0" applyFontFormats="0" applyPatternFormats="0" applyAlignmentFormats="0" applyWidthHeightFormats="1" dataCaption="Werte" updatedVersion="6" minRefreshableVersion="3" useAutoFormatting="1" rowGrandTotals="0" colGrandTotals="0" itemPrintTitles="1" createdVersion="6" indent="0" outline="1" outlineData="1" multipleFieldFilters="0" rowHeaderCaption="Land" colHeaderCaption="Jahr">
  <location ref="A3:D20" firstHeaderRow="1" firstDataRow="2" firstDataCol="1"/>
  <pivotFields count="7">
    <pivotField axis="axisCol" subtotalTop="0" showAll="0" defaultSubtotal="0">
      <items count="3">
        <item x="1"/>
        <item x="0"/>
        <item x="2"/>
      </items>
    </pivotField>
    <pivotField axis="axisRow" subtotalTop="0" showAll="0" defaultSubtotal="0">
      <items count="7">
        <item x="4"/>
        <item x="2"/>
        <item x="1"/>
        <item x="5"/>
        <item x="6"/>
        <item x="0"/>
        <item x="3"/>
      </items>
    </pivotField>
    <pivotField axis="axisRow" subtotalTop="0" showAll="0" defaultSubtotal="0">
      <items count="2">
        <item x="1"/>
        <item x="0"/>
      </items>
    </pivotField>
    <pivotField subtotalTop="0" showAll="0" defaultSubtotal="0"/>
    <pivotField numFmtId="1" subtotalTop="0" showAll="0" defaultSubtotal="0"/>
    <pivotField numFmtId="2" subtotalTop="0" showAll="0" defaultSubtotal="0"/>
    <pivotField dataField="1" numFmtId="2" subtotalTop="0" showAll="0" defaultSubtotal="0"/>
  </pivotFields>
  <rowFields count="2">
    <field x="2"/>
    <field x="1"/>
  </rowFields>
  <rowItems count="16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</rowItems>
  <colFields count="1">
    <field x="0"/>
  </colFields>
  <colItems count="3">
    <i>
      <x/>
    </i>
    <i>
      <x v="1"/>
    </i>
    <i>
      <x v="2"/>
    </i>
  </colItems>
  <dataFields count="1">
    <dataField name="Summe von Gesamt" fld="6" baseField="1" baseItem="0">
      <extLst>
        <ext xmlns:x14="http://schemas.microsoft.com/office/spreadsheetml/2009/9/main" uri="{E15A36E0-9728-4e99-A89B-3F7291B0FE68}">
          <x14:dataField pivotShowAs="rankDescending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800-000000000000}" name="PivotTable1" cacheId="6523" dataPosition="0" applyNumberFormats="0" applyBorderFormats="0" applyFontFormats="0" applyPatternFormats="0" applyAlignmentFormats="0" applyWidthHeightFormats="1" dataCaption="Werte" updatedVersion="5" minRefreshableVersion="3" itemPrintTitles="1" createdVersion="6" indent="0" outline="1" outlineData="1" multipleFieldFilters="0" rowHeaderCaption="Land" colHeaderCaption="Jahr">
  <location ref="A3:Q20" firstHeaderRow="1" firstDataRow="3" firstDataCol="1"/>
  <pivotFields count="7">
    <pivotField subtotalTop="0" showAll="0" defaultSubtotal="0">
      <items count="3">
        <item x="1"/>
        <item x="0"/>
        <item x="2"/>
      </items>
    </pivotField>
    <pivotField axis="axisCol" subtotalTop="0" showAll="0" defaultSubtotal="0">
      <items count="7">
        <item x="4"/>
        <item x="2"/>
        <item x="1"/>
        <item x="5"/>
        <item x="6"/>
        <item x="0"/>
        <item x="3"/>
      </items>
    </pivotField>
    <pivotField axis="axisRow" subtotalTop="0" showAll="0" defaultSubtotal="0">
      <items count="2">
        <item x="1"/>
        <item x="0"/>
      </items>
    </pivotField>
    <pivotField axis="axisRow" subtotalTop="0" showAll="0" defaultSubtotal="0">
      <items count="6">
        <item x="3"/>
        <item x="0"/>
        <item x="1"/>
        <item x="2"/>
        <item x="5"/>
        <item x="4"/>
      </items>
    </pivotField>
    <pivotField numFmtId="1" subtotalTop="0" showAll="0" defaultSubtotal="0"/>
    <pivotField numFmtId="2" subtotalTop="0" showAll="0" defaultSubtotal="0"/>
    <pivotField dataField="1" numFmtId="2" subtotalTop="0" showAll="0" defaultSubtotal="0"/>
  </pivotFields>
  <rowFields count="2">
    <field x="2"/>
    <field x="3"/>
  </rowFields>
  <rowItems count="15">
    <i>
      <x/>
    </i>
    <i r="1">
      <x/>
    </i>
    <i r="1">
      <x v="1"/>
    </i>
    <i r="1">
      <x v="2"/>
    </i>
    <i r="1">
      <x v="3"/>
    </i>
    <i r="1">
      <x v="4"/>
    </i>
    <i r="1">
      <x v="5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t="grand">
      <x/>
    </i>
  </rowItems>
  <colFields count="2">
    <field x="-2"/>
    <field x="1"/>
  </colFields>
  <colItems count="16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i="1">
      <x v="1"/>
      <x/>
    </i>
    <i r="1" i="1">
      <x v="1"/>
    </i>
    <i r="1" i="1">
      <x v="2"/>
    </i>
    <i r="1" i="1">
      <x v="3"/>
    </i>
    <i r="1" i="1">
      <x v="4"/>
    </i>
    <i r="1" i="1">
      <x v="5"/>
    </i>
    <i r="1" i="1">
      <x v="6"/>
    </i>
    <i t="grand">
      <x/>
    </i>
    <i t="grand" i="1">
      <x/>
    </i>
  </colItems>
  <dataFields count="2">
    <dataField name="Umsatz (in €)" fld="6" baseField="1" baseItem="2" numFmtId="164"/>
    <dataField name="Index von Umsatz je Land" fld="6" showDataAs="index" baseField="0" baseItem="0" numFmtId="165"/>
  </dataFields>
  <formats count="14">
    <format dxfId="8">
      <pivotArea collapsedLevelsAreSubtotals="1" fieldPosition="0">
        <references count="4">
          <reference field="4294967294" count="1" selected="0">
            <x v="1"/>
          </reference>
          <reference field="1" count="0" selected="0" defaultSubtotal="1" sumSubtotal="1" countASubtotal="1" avgSubtotal="1" maxSubtotal="1" minSubtotal="1" productSubtotal="1" countSubtotal="1" stdDevSubtotal="1" stdDevPSubtotal="1" varSubtotal="1" varPSubtotal="1"/>
          <reference field="2" count="1" selected="0">
            <x v="0"/>
          </reference>
          <reference field="3" count="0"/>
        </references>
      </pivotArea>
    </format>
    <format dxfId="9">
      <pivotArea collapsedLevelsAreSubtotals="1" fieldPosition="0">
        <references count="3">
          <reference field="4294967294" count="1" selected="0">
            <x v="1"/>
          </reference>
          <reference field="1" count="0" selected="0" defaultSubtotal="1" sumSubtotal="1" countASubtotal="1" avgSubtotal="1" maxSubtotal="1" minSubtotal="1" productSubtotal="1" countSubtotal="1" stdDevSubtotal="1" stdDevPSubtotal="1" varSubtotal="1" varPSubtotal="1"/>
          <reference field="2" count="1">
            <x v="1"/>
          </reference>
        </references>
      </pivotArea>
    </format>
    <format dxfId="10">
      <pivotArea collapsedLevelsAreSubtotals="1" fieldPosition="0">
        <references count="4">
          <reference field="4294967294" count="1" selected="0">
            <x v="1"/>
          </reference>
          <reference field="1" count="0" selected="0" defaultSubtotal="1" sumSubtotal="1" countASubtotal="1" avgSubtotal="1" maxSubtotal="1" minSubtotal="1" productSubtotal="1" countSubtotal="1" stdDevSubtotal="1" stdDevPSubtotal="1" varSubtotal="1" varPSubtotal="1"/>
          <reference field="2" count="1" selected="0">
            <x v="1"/>
          </reference>
          <reference field="3" count="0"/>
        </references>
      </pivotArea>
    </format>
    <format dxfId="11">
      <pivotArea outline="0" collapsedLevelsAreSubtotals="1" fieldPosition="0"/>
    </format>
    <format dxfId="12">
      <pivotArea dataOnly="0" labelOnly="1" fieldPosition="0">
        <references count="1">
          <reference field="2" count="0"/>
        </references>
      </pivotArea>
    </format>
    <format dxfId="13">
      <pivotArea dataOnly="0" labelOnly="1" fieldPosition="0">
        <references count="2">
          <reference field="2" count="1" selected="0">
            <x v="0"/>
          </reference>
          <reference field="3" count="0"/>
        </references>
      </pivotArea>
    </format>
    <format dxfId="14">
      <pivotArea outline="0" collapsedLevelsAreSubtotals="1" fieldPosition="0">
        <references count="2">
          <reference field="4294967294" count="1" selected="0">
            <x v="1"/>
          </reference>
          <reference field="1" count="0" selected="0"/>
        </references>
      </pivotArea>
    </format>
    <format dxfId="15">
      <pivotArea outline="0" collapsedLevelsAreSubtotals="1" fieldPosition="0">
        <references count="2">
          <reference field="4294967294" count="1" selected="0">
            <x v="0"/>
          </reference>
          <reference field="1" count="0" selected="0"/>
        </references>
      </pivotArea>
    </format>
    <format dxfId="16">
      <pivotArea outline="0" collapsedLevelsAreSubtotals="1" fieldPosition="0">
        <references count="2">
          <reference field="4294967294" count="1" selected="0">
            <x v="0"/>
          </reference>
          <reference field="1" count="0" selected="0"/>
        </references>
      </pivotArea>
    </format>
    <format dxfId="17">
      <pivotArea outline="0" collapsedLevelsAreSubtotals="1" fieldPosition="0">
        <references count="2">
          <reference field="4294967294" count="1" selected="0">
            <x v="1"/>
          </reference>
          <reference field="1" count="0" selected="0"/>
        </references>
      </pivotArea>
    </format>
    <format dxfId="18">
      <pivotArea dataOnly="0" outline="0" fieldPosition="0">
        <references count="1">
          <reference field="4294967294" count="1">
            <x v="1"/>
          </reference>
        </references>
      </pivotArea>
    </format>
    <format dxfId="19">
      <pivotArea field="1" grandCol="1" outline="0" collapsedLevelsAreSubtotals="1" axis="axisCol" fieldPosition="1">
        <references count="1">
          <reference field="4294967294" count="1" selected="0">
            <x v="0"/>
          </reference>
        </references>
      </pivotArea>
    </format>
    <format dxfId="20">
      <pivotArea field="1" grandCol="1" outline="0" collapsedLevelsAreSubtotals="1" axis="axisCol" fieldPosition="1">
        <references count="1">
          <reference field="4294967294" count="1" selected="0">
            <x v="1"/>
          </reference>
        </references>
      </pivotArea>
    </format>
    <format dxfId="21">
      <pivotArea field="1" dataOnly="0" labelOnly="1" grandCol="1" outline="0" axis="axisCol" fieldPosition="1">
        <references count="1">
          <reference field="4294967294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900-000000000000}" name="PivotTable1" cacheId="6524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>
  <location ref="A3:A11" firstHeaderRow="1" firstDataRow="1" firstDataCol="1"/>
  <pivotFields count="1">
    <pivotField axis="axisRow" showAll="0" nonAutoSortDefault="1">
      <items count="8">
        <item x="0"/>
        <item x="5"/>
        <item x="6"/>
        <item x="1"/>
        <item x="4"/>
        <item x="3"/>
        <item x="2"/>
        <item t="default"/>
      </items>
    </pivotField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Uebersicht" displayName="Uebersicht" ref="A1:G253" totalsRowShown="0" headerRowDxfId="7">
  <autoFilter ref="A1:G253" xr:uid="{00000000-0009-0000-0100-000001000000}"/>
  <sortState ref="A2:G253">
    <sortCondition descending="1" ref="F1:F253"/>
  </sortState>
  <tableColumns count="7">
    <tableColumn id="1" xr3:uid="{00000000-0010-0000-0000-000001000000}" name="Jahr" dataDxfId="6"/>
    <tableColumn id="2" xr3:uid="{00000000-0010-0000-0000-000002000000}" name="Land" dataDxfId="5"/>
    <tableColumn id="3" xr3:uid="{00000000-0010-0000-0000-000003000000}" name="Vertrieb" dataDxfId="4"/>
    <tableColumn id="4" xr3:uid="{00000000-0010-0000-0000-000004000000}" name="Kategorie" dataDxfId="3"/>
    <tableColumn id="5" xr3:uid="{00000000-0010-0000-0000-000005000000}" name="Stück" dataDxfId="2"/>
    <tableColumn id="6" xr3:uid="{00000000-0010-0000-0000-000006000000}" name="€ pro Stück" dataDxfId="1"/>
    <tableColumn id="7" xr3:uid="{00000000-0010-0000-0000-000007000000}" name="Gesamt" dataDxfId="0">
      <calculatedColumnFormula>Uebersicht[[#This Row],[Stück]]*Uebersicht[[#This Row],[€ pro Stück]]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32"/>
  <sheetViews>
    <sheetView workbookViewId="0" xr3:uid="{AEA406A1-0E4B-5B11-9CD5-51D6E497D94C}">
      <selection activeCell="C9" sqref="C9"/>
    </sheetView>
  </sheetViews>
  <sheetFormatPr defaultColWidth="11.28515625" defaultRowHeight="12.75"/>
  <cols>
    <col min="1" max="1" width="7.28515625" style="9" bestFit="1" customWidth="1"/>
    <col min="2" max="2" width="7.7109375" style="1" bestFit="1" customWidth="1"/>
    <col min="3" max="3" width="11.5703125" style="1" bestFit="1" customWidth="1"/>
    <col min="4" max="4" width="12.28515625" style="1" bestFit="1" customWidth="1"/>
    <col min="5" max="5" width="8.28515625" style="1" bestFit="1" customWidth="1"/>
    <col min="6" max="6" width="13.42578125" style="2" bestFit="1" customWidth="1"/>
    <col min="7" max="7" width="10.5703125" style="2" bestFit="1" customWidth="1"/>
  </cols>
  <sheetData>
    <row r="1" spans="1:7" s="7" customFormat="1">
      <c r="A1" s="8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5" t="s">
        <v>5</v>
      </c>
      <c r="G1" s="5" t="s">
        <v>6</v>
      </c>
    </row>
    <row r="2" spans="1:7">
      <c r="A2" s="9">
        <v>2015</v>
      </c>
      <c r="B2" s="1" t="s">
        <v>7</v>
      </c>
      <c r="C2" s="1" t="s">
        <v>8</v>
      </c>
      <c r="D2" s="1" t="s">
        <v>9</v>
      </c>
      <c r="E2" s="1">
        <v>100</v>
      </c>
      <c r="F2" s="2">
        <v>392.18</v>
      </c>
      <c r="G2" s="2">
        <f>Uebersicht[[#This Row],[Stück]]*Uebersicht[[#This Row],[€ pro Stück]]</f>
        <v>39218</v>
      </c>
    </row>
    <row r="3" spans="1:7">
      <c r="A3" s="9">
        <v>2015</v>
      </c>
      <c r="B3" s="1" t="s">
        <v>10</v>
      </c>
      <c r="C3" s="1" t="s">
        <v>8</v>
      </c>
      <c r="D3" s="1" t="s">
        <v>11</v>
      </c>
      <c r="E3" s="1">
        <v>800</v>
      </c>
      <c r="F3" s="2">
        <v>213.84</v>
      </c>
      <c r="G3" s="2">
        <f>Uebersicht[[#This Row],[Stück]]*Uebersicht[[#This Row],[€ pro Stück]]</f>
        <v>171072</v>
      </c>
    </row>
    <row r="4" spans="1:7">
      <c r="A4" s="9">
        <v>2015</v>
      </c>
      <c r="B4" s="1" t="s">
        <v>12</v>
      </c>
      <c r="C4" s="1" t="s">
        <v>8</v>
      </c>
      <c r="D4" s="1" t="s">
        <v>13</v>
      </c>
      <c r="E4" s="1">
        <v>900</v>
      </c>
      <c r="F4" s="2">
        <v>212.44</v>
      </c>
      <c r="G4" s="2">
        <f>Uebersicht[[#This Row],[Stück]]*Uebersicht[[#This Row],[€ pro Stück]]</f>
        <v>191196</v>
      </c>
    </row>
    <row r="5" spans="1:7">
      <c r="A5" s="9">
        <v>2014</v>
      </c>
      <c r="B5" s="1" t="s">
        <v>10</v>
      </c>
      <c r="C5" s="1" t="s">
        <v>8</v>
      </c>
      <c r="D5" s="1" t="s">
        <v>11</v>
      </c>
      <c r="E5" s="1">
        <v>500</v>
      </c>
      <c r="F5" s="2">
        <v>211.18</v>
      </c>
      <c r="G5" s="2">
        <f>Uebersicht[[#This Row],[Stück]]*Uebersicht[[#This Row],[€ pro Stück]]</f>
        <v>105590</v>
      </c>
    </row>
    <row r="6" spans="1:7">
      <c r="A6" s="9">
        <v>2015</v>
      </c>
      <c r="B6" s="1" t="s">
        <v>14</v>
      </c>
      <c r="C6" s="1" t="s">
        <v>8</v>
      </c>
      <c r="D6" s="1" t="s">
        <v>11</v>
      </c>
      <c r="E6" s="1">
        <v>100</v>
      </c>
      <c r="F6" s="2">
        <v>217.24</v>
      </c>
      <c r="G6" s="2">
        <f>Uebersicht[[#This Row],[Stück]]*Uebersicht[[#This Row],[€ pro Stück]]</f>
        <v>21724</v>
      </c>
    </row>
    <row r="7" spans="1:7">
      <c r="A7" s="9">
        <v>2015</v>
      </c>
      <c r="B7" s="1" t="s">
        <v>14</v>
      </c>
      <c r="C7" s="1" t="s">
        <v>8</v>
      </c>
      <c r="D7" s="1" t="s">
        <v>9</v>
      </c>
      <c r="E7" s="1">
        <v>200</v>
      </c>
      <c r="F7" s="2">
        <v>259.57</v>
      </c>
      <c r="G7" s="2">
        <f>Uebersicht[[#This Row],[Stück]]*Uebersicht[[#This Row],[€ pro Stück]]</f>
        <v>51914</v>
      </c>
    </row>
    <row r="8" spans="1:7">
      <c r="A8" s="9">
        <v>2014</v>
      </c>
      <c r="B8" s="1" t="s">
        <v>10</v>
      </c>
      <c r="C8" s="1" t="s">
        <v>8</v>
      </c>
      <c r="D8" s="1" t="s">
        <v>11</v>
      </c>
      <c r="E8" s="1">
        <v>200</v>
      </c>
      <c r="F8" s="2">
        <v>243.74</v>
      </c>
      <c r="G8" s="2">
        <f>Uebersicht[[#This Row],[Stück]]*Uebersicht[[#This Row],[€ pro Stück]]</f>
        <v>48748</v>
      </c>
    </row>
    <row r="9" spans="1:7">
      <c r="A9" s="9">
        <v>2015</v>
      </c>
      <c r="B9" s="1" t="s">
        <v>14</v>
      </c>
      <c r="C9" s="1" t="s">
        <v>8</v>
      </c>
      <c r="D9" s="1" t="s">
        <v>11</v>
      </c>
      <c r="E9" s="1">
        <v>100</v>
      </c>
      <c r="F9" s="2">
        <v>242.85</v>
      </c>
      <c r="G9" s="2">
        <f>Uebersicht[[#This Row],[Stück]]*Uebersicht[[#This Row],[€ pro Stück]]</f>
        <v>24285</v>
      </c>
    </row>
    <row r="10" spans="1:7">
      <c r="A10" s="9">
        <v>2014</v>
      </c>
      <c r="B10" s="1" t="s">
        <v>14</v>
      </c>
      <c r="C10" s="1" t="s">
        <v>8</v>
      </c>
      <c r="D10" s="1" t="s">
        <v>9</v>
      </c>
      <c r="E10" s="1">
        <v>200</v>
      </c>
      <c r="F10" s="2">
        <v>69.77</v>
      </c>
      <c r="G10" s="2">
        <f>Uebersicht[[#This Row],[Stück]]*Uebersicht[[#This Row],[€ pro Stück]]</f>
        <v>13954</v>
      </c>
    </row>
    <row r="11" spans="1:7">
      <c r="A11" s="9">
        <v>2014</v>
      </c>
      <c r="B11" s="1" t="s">
        <v>14</v>
      </c>
      <c r="C11" s="1" t="s">
        <v>8</v>
      </c>
      <c r="D11" s="1" t="s">
        <v>11</v>
      </c>
      <c r="E11" s="1">
        <v>185</v>
      </c>
      <c r="F11" s="2">
        <v>287.39</v>
      </c>
      <c r="G11" s="2">
        <f>Uebersicht[[#This Row],[Stück]]*Uebersicht[[#This Row],[€ pro Stück]]</f>
        <v>53167.149999999994</v>
      </c>
    </row>
    <row r="12" spans="1:7">
      <c r="A12" s="9">
        <v>2016</v>
      </c>
      <c r="B12" s="1" t="s">
        <v>7</v>
      </c>
      <c r="C12" s="1" t="s">
        <v>15</v>
      </c>
      <c r="D12" s="1" t="s">
        <v>9</v>
      </c>
      <c r="E12" s="1">
        <v>10</v>
      </c>
      <c r="F12" s="2">
        <v>282.02</v>
      </c>
      <c r="G12" s="2">
        <f>Uebersicht[[#This Row],[Stück]]*Uebersicht[[#This Row],[€ pro Stück]]</f>
        <v>2820.2</v>
      </c>
    </row>
    <row r="13" spans="1:7">
      <c r="A13" s="9">
        <v>2015</v>
      </c>
      <c r="B13" s="1" t="s">
        <v>10</v>
      </c>
      <c r="C13" s="1" t="s">
        <v>8</v>
      </c>
      <c r="D13" s="1" t="s">
        <v>9</v>
      </c>
      <c r="E13" s="1">
        <v>115</v>
      </c>
      <c r="F13" s="2">
        <v>203.18</v>
      </c>
      <c r="G13" s="2">
        <f>Uebersicht[[#This Row],[Stück]]*Uebersicht[[#This Row],[€ pro Stück]]</f>
        <v>23365.7</v>
      </c>
    </row>
    <row r="14" spans="1:7">
      <c r="A14" s="9">
        <v>2014</v>
      </c>
      <c r="B14" s="1" t="s">
        <v>10</v>
      </c>
      <c r="C14" s="1" t="s">
        <v>8</v>
      </c>
      <c r="D14" s="1" t="s">
        <v>9</v>
      </c>
      <c r="E14" s="1">
        <v>195</v>
      </c>
      <c r="F14" s="2">
        <v>198.89</v>
      </c>
      <c r="G14" s="2">
        <f>Uebersicht[[#This Row],[Stück]]*Uebersicht[[#This Row],[€ pro Stück]]</f>
        <v>38783.549999999996</v>
      </c>
    </row>
    <row r="15" spans="1:7">
      <c r="A15" s="9">
        <v>2014</v>
      </c>
      <c r="B15" s="1" t="s">
        <v>10</v>
      </c>
      <c r="C15" s="1" t="s">
        <v>8</v>
      </c>
      <c r="D15" s="1" t="s">
        <v>9</v>
      </c>
      <c r="E15" s="1">
        <v>180</v>
      </c>
      <c r="F15" s="2">
        <v>198.42</v>
      </c>
      <c r="G15" s="2">
        <f>Uebersicht[[#This Row],[Stück]]*Uebersicht[[#This Row],[€ pro Stück]]</f>
        <v>35715.599999999999</v>
      </c>
    </row>
    <row r="16" spans="1:7">
      <c r="A16" s="9">
        <v>2015</v>
      </c>
      <c r="B16" s="1" t="s">
        <v>12</v>
      </c>
      <c r="C16" s="1" t="s">
        <v>8</v>
      </c>
      <c r="D16" s="1" t="s">
        <v>13</v>
      </c>
      <c r="E16" s="1">
        <v>125</v>
      </c>
      <c r="F16" s="2">
        <v>199.02</v>
      </c>
      <c r="G16" s="2">
        <f>Uebersicht[[#This Row],[Stück]]*Uebersicht[[#This Row],[€ pro Stück]]</f>
        <v>24877.5</v>
      </c>
    </row>
    <row r="17" spans="1:7">
      <c r="A17" s="9">
        <v>2015</v>
      </c>
      <c r="B17" s="1" t="s">
        <v>12</v>
      </c>
      <c r="C17" s="1" t="s">
        <v>8</v>
      </c>
      <c r="D17" s="1" t="s">
        <v>13</v>
      </c>
      <c r="E17" s="1">
        <v>810</v>
      </c>
      <c r="F17" s="2">
        <v>196.41</v>
      </c>
      <c r="G17" s="2">
        <f>Uebersicht[[#This Row],[Stück]]*Uebersicht[[#This Row],[€ pro Stück]]</f>
        <v>159092.1</v>
      </c>
    </row>
    <row r="18" spans="1:7">
      <c r="A18" s="9">
        <v>2015</v>
      </c>
      <c r="B18" s="1" t="s">
        <v>12</v>
      </c>
      <c r="C18" s="1" t="s">
        <v>8</v>
      </c>
      <c r="D18" s="1" t="s">
        <v>13</v>
      </c>
      <c r="E18" s="1">
        <v>810</v>
      </c>
      <c r="F18" s="2">
        <v>197.28</v>
      </c>
      <c r="G18" s="2">
        <f>Uebersicht[[#This Row],[Stück]]*Uebersicht[[#This Row],[€ pro Stück]]</f>
        <v>159796.79999999999</v>
      </c>
    </row>
    <row r="19" spans="1:7">
      <c r="A19" s="9">
        <v>2014</v>
      </c>
      <c r="B19" s="1" t="s">
        <v>10</v>
      </c>
      <c r="C19" s="1" t="s">
        <v>8</v>
      </c>
      <c r="D19" s="1" t="s">
        <v>11</v>
      </c>
      <c r="E19" s="1">
        <v>810</v>
      </c>
      <c r="F19" s="2">
        <v>74.23</v>
      </c>
      <c r="G19" s="2">
        <f>Uebersicht[[#This Row],[Stück]]*Uebersicht[[#This Row],[€ pro Stück]]</f>
        <v>60126.3</v>
      </c>
    </row>
    <row r="20" spans="1:7">
      <c r="A20" s="9">
        <v>2014</v>
      </c>
      <c r="B20" s="1" t="s">
        <v>10</v>
      </c>
      <c r="C20" s="1" t="s">
        <v>8</v>
      </c>
      <c r="D20" s="1" t="s">
        <v>11</v>
      </c>
      <c r="E20" s="1">
        <v>810</v>
      </c>
      <c r="F20" s="2">
        <v>168.42</v>
      </c>
      <c r="G20" s="2">
        <f>Uebersicht[[#This Row],[Stück]]*Uebersicht[[#This Row],[€ pro Stück]]</f>
        <v>136420.19999999998</v>
      </c>
    </row>
    <row r="21" spans="1:7">
      <c r="A21" s="9">
        <v>2015</v>
      </c>
      <c r="B21" s="1" t="s">
        <v>10</v>
      </c>
      <c r="C21" s="1" t="s">
        <v>8</v>
      </c>
      <c r="D21" s="1" t="s">
        <v>9</v>
      </c>
      <c r="E21" s="1">
        <v>20</v>
      </c>
      <c r="F21" s="2">
        <v>137.74</v>
      </c>
      <c r="G21" s="2">
        <f>Uebersicht[[#This Row],[Stück]]*Uebersicht[[#This Row],[€ pro Stück]]</f>
        <v>2754.8</v>
      </c>
    </row>
    <row r="22" spans="1:7">
      <c r="A22" s="9">
        <v>2015</v>
      </c>
      <c r="B22" s="1" t="s">
        <v>10</v>
      </c>
      <c r="C22" s="1" t="s">
        <v>8</v>
      </c>
      <c r="D22" s="1" t="s">
        <v>9</v>
      </c>
      <c r="E22" s="1">
        <v>20</v>
      </c>
      <c r="F22" s="2">
        <v>128.26</v>
      </c>
      <c r="G22" s="2">
        <f>Uebersicht[[#This Row],[Stück]]*Uebersicht[[#This Row],[€ pro Stück]]</f>
        <v>2565.1999999999998</v>
      </c>
    </row>
    <row r="23" spans="1:7">
      <c r="A23" s="9">
        <v>2014</v>
      </c>
      <c r="B23" s="1" t="s">
        <v>12</v>
      </c>
      <c r="C23" s="1" t="s">
        <v>8</v>
      </c>
      <c r="D23" s="1" t="s">
        <v>13</v>
      </c>
      <c r="E23" s="1">
        <v>50</v>
      </c>
      <c r="F23" s="2">
        <v>115.62</v>
      </c>
      <c r="G23" s="2">
        <f>Uebersicht[[#This Row],[Stück]]*Uebersicht[[#This Row],[€ pro Stück]]</f>
        <v>5781</v>
      </c>
    </row>
    <row r="24" spans="1:7">
      <c r="A24" s="9">
        <v>2014</v>
      </c>
      <c r="B24" s="1" t="s">
        <v>10</v>
      </c>
      <c r="C24" s="1" t="s">
        <v>8</v>
      </c>
      <c r="D24" s="1" t="s">
        <v>9</v>
      </c>
      <c r="E24" s="1">
        <v>200</v>
      </c>
      <c r="F24" s="2">
        <v>174.9</v>
      </c>
      <c r="G24" s="2">
        <f>Uebersicht[[#This Row],[Stück]]*Uebersicht[[#This Row],[€ pro Stück]]</f>
        <v>34980</v>
      </c>
    </row>
    <row r="25" spans="1:7">
      <c r="A25" s="9">
        <v>2015</v>
      </c>
      <c r="B25" s="1" t="s">
        <v>7</v>
      </c>
      <c r="C25" s="1" t="s">
        <v>15</v>
      </c>
      <c r="D25" s="4" t="s">
        <v>11</v>
      </c>
      <c r="E25" s="1">
        <v>3</v>
      </c>
      <c r="F25" s="2">
        <v>182.96</v>
      </c>
      <c r="G25" s="2">
        <f>Uebersicht[[#This Row],[Stück]]*Uebersicht[[#This Row],[€ pro Stück]]</f>
        <v>548.88</v>
      </c>
    </row>
    <row r="26" spans="1:7">
      <c r="A26" s="9">
        <v>2015</v>
      </c>
      <c r="B26" s="1" t="s">
        <v>10</v>
      </c>
      <c r="C26" s="1" t="s">
        <v>8</v>
      </c>
      <c r="D26" s="4" t="s">
        <v>11</v>
      </c>
      <c r="E26" s="1">
        <v>100</v>
      </c>
      <c r="F26" s="2">
        <v>166.99</v>
      </c>
      <c r="G26" s="2">
        <f>Uebersicht[[#This Row],[Stück]]*Uebersicht[[#This Row],[€ pro Stück]]</f>
        <v>16699</v>
      </c>
    </row>
    <row r="27" spans="1:7">
      <c r="A27" s="9">
        <v>2014</v>
      </c>
      <c r="B27" s="1" t="s">
        <v>10</v>
      </c>
      <c r="C27" s="1" t="s">
        <v>8</v>
      </c>
      <c r="D27" s="4" t="s">
        <v>11</v>
      </c>
      <c r="E27" s="1">
        <v>200</v>
      </c>
      <c r="F27" s="2">
        <v>150.47999999999999</v>
      </c>
      <c r="G27" s="2">
        <f>Uebersicht[[#This Row],[Stück]]*Uebersicht[[#This Row],[€ pro Stück]]</f>
        <v>30095.999999999996</v>
      </c>
    </row>
    <row r="28" spans="1:7">
      <c r="A28" s="9">
        <v>2014</v>
      </c>
      <c r="B28" s="1" t="s">
        <v>10</v>
      </c>
      <c r="C28" s="1" t="s">
        <v>8</v>
      </c>
      <c r="D28" s="4" t="s">
        <v>11</v>
      </c>
      <c r="E28" s="1">
        <v>200</v>
      </c>
      <c r="F28" s="2">
        <v>124.59</v>
      </c>
      <c r="G28" s="2">
        <f>Uebersicht[[#This Row],[Stück]]*Uebersicht[[#This Row],[€ pro Stück]]</f>
        <v>24918</v>
      </c>
    </row>
    <row r="29" spans="1:7">
      <c r="A29" s="9">
        <v>2014</v>
      </c>
      <c r="B29" s="1" t="s">
        <v>10</v>
      </c>
      <c r="C29" s="1" t="s">
        <v>8</v>
      </c>
      <c r="D29" s="1" t="s">
        <v>11</v>
      </c>
      <c r="E29" s="1">
        <v>810</v>
      </c>
      <c r="F29" s="2">
        <v>167.28</v>
      </c>
      <c r="G29" s="2">
        <f>Uebersicht[[#This Row],[Stück]]*Uebersicht[[#This Row],[€ pro Stück]]</f>
        <v>135496.79999999999</v>
      </c>
    </row>
    <row r="30" spans="1:7">
      <c r="A30" s="9">
        <v>2015</v>
      </c>
      <c r="B30" s="1" t="s">
        <v>16</v>
      </c>
      <c r="C30" s="1" t="s">
        <v>8</v>
      </c>
      <c r="D30" s="1" t="s">
        <v>17</v>
      </c>
      <c r="E30" s="1">
        <v>810</v>
      </c>
      <c r="F30" s="2">
        <v>137.43</v>
      </c>
      <c r="G30" s="2">
        <f>Uebersicht[[#This Row],[Stück]]*Uebersicht[[#This Row],[€ pro Stück]]</f>
        <v>111318.3</v>
      </c>
    </row>
    <row r="31" spans="1:7">
      <c r="A31" s="9">
        <v>2015</v>
      </c>
      <c r="B31" s="1" t="s">
        <v>12</v>
      </c>
      <c r="C31" s="1" t="s">
        <v>8</v>
      </c>
      <c r="D31" s="1" t="s">
        <v>13</v>
      </c>
      <c r="E31" s="1">
        <v>810</v>
      </c>
      <c r="F31" s="2">
        <v>136.97</v>
      </c>
      <c r="G31" s="2">
        <f>Uebersicht[[#This Row],[Stück]]*Uebersicht[[#This Row],[€ pro Stück]]</f>
        <v>110945.7</v>
      </c>
    </row>
    <row r="32" spans="1:7">
      <c r="A32" s="9">
        <v>2016</v>
      </c>
      <c r="B32" s="1" t="s">
        <v>16</v>
      </c>
      <c r="C32" s="1" t="s">
        <v>8</v>
      </c>
      <c r="D32" s="1" t="s">
        <v>18</v>
      </c>
      <c r="E32" s="1">
        <v>805</v>
      </c>
      <c r="F32" s="2">
        <v>127.33</v>
      </c>
      <c r="G32" s="2">
        <f>Uebersicht[[#This Row],[Stück]]*Uebersicht[[#This Row],[€ pro Stück]]</f>
        <v>102500.65</v>
      </c>
    </row>
    <row r="33" spans="1:7">
      <c r="A33" s="9">
        <v>2015</v>
      </c>
      <c r="B33" s="1" t="s">
        <v>10</v>
      </c>
      <c r="C33" s="1" t="s">
        <v>8</v>
      </c>
      <c r="D33" s="1" t="s">
        <v>19</v>
      </c>
      <c r="E33" s="1">
        <v>805</v>
      </c>
      <c r="F33" s="2">
        <v>125.57</v>
      </c>
      <c r="G33" s="2">
        <f>Uebersicht[[#This Row],[Stück]]*Uebersicht[[#This Row],[€ pro Stück]]</f>
        <v>101083.84999999999</v>
      </c>
    </row>
    <row r="34" spans="1:7">
      <c r="A34" s="9">
        <v>2015</v>
      </c>
      <c r="B34" s="1" t="s">
        <v>12</v>
      </c>
      <c r="C34" s="1" t="s">
        <v>15</v>
      </c>
      <c r="D34" s="1" t="s">
        <v>11</v>
      </c>
      <c r="E34" s="1">
        <v>10</v>
      </c>
      <c r="F34" s="2">
        <v>788.68</v>
      </c>
      <c r="G34" s="2">
        <f>Uebersicht[[#This Row],[Stück]]*Uebersicht[[#This Row],[€ pro Stück]]</f>
        <v>7886.7999999999993</v>
      </c>
    </row>
    <row r="35" spans="1:7">
      <c r="A35" s="9">
        <v>2015</v>
      </c>
      <c r="B35" s="1" t="s">
        <v>10</v>
      </c>
      <c r="C35" s="1" t="s">
        <v>15</v>
      </c>
      <c r="D35" s="1" t="s">
        <v>19</v>
      </c>
      <c r="E35" s="1">
        <v>10</v>
      </c>
      <c r="F35" s="2">
        <v>769.48</v>
      </c>
      <c r="G35" s="2">
        <f>Uebersicht[[#This Row],[Stück]]*Uebersicht[[#This Row],[€ pro Stück]]</f>
        <v>7694.8</v>
      </c>
    </row>
    <row r="36" spans="1:7">
      <c r="A36" s="9">
        <v>2014</v>
      </c>
      <c r="B36" s="1" t="s">
        <v>10</v>
      </c>
      <c r="C36" s="1" t="s">
        <v>15</v>
      </c>
      <c r="D36" s="1" t="s">
        <v>19</v>
      </c>
      <c r="E36" s="1">
        <v>15</v>
      </c>
      <c r="F36" s="2">
        <v>601.26</v>
      </c>
      <c r="G36" s="2">
        <f>Uebersicht[[#This Row],[Stück]]*Uebersicht[[#This Row],[€ pro Stück]]</f>
        <v>9018.9</v>
      </c>
    </row>
    <row r="37" spans="1:7">
      <c r="A37" s="9">
        <v>2015</v>
      </c>
      <c r="B37" s="1" t="s">
        <v>10</v>
      </c>
      <c r="C37" s="1" t="s">
        <v>15</v>
      </c>
      <c r="D37" s="1" t="s">
        <v>19</v>
      </c>
      <c r="E37" s="1">
        <v>20</v>
      </c>
      <c r="F37" s="2">
        <v>589.65</v>
      </c>
      <c r="G37" s="2">
        <f>Uebersicht[[#This Row],[Stück]]*Uebersicht[[#This Row],[€ pro Stück]]</f>
        <v>11793</v>
      </c>
    </row>
    <row r="38" spans="1:7">
      <c r="A38" s="9">
        <v>2015</v>
      </c>
      <c r="B38" s="1" t="s">
        <v>10</v>
      </c>
      <c r="C38" s="1" t="s">
        <v>15</v>
      </c>
      <c r="D38" s="1" t="s">
        <v>19</v>
      </c>
      <c r="E38" s="1">
        <v>20</v>
      </c>
      <c r="F38" s="2">
        <v>581.04</v>
      </c>
      <c r="G38" s="2">
        <f>Uebersicht[[#This Row],[Stück]]*Uebersicht[[#This Row],[€ pro Stück]]</f>
        <v>11620.8</v>
      </c>
    </row>
    <row r="39" spans="1:7">
      <c r="A39" s="9">
        <v>2015</v>
      </c>
      <c r="B39" s="1" t="s">
        <v>16</v>
      </c>
      <c r="C39" s="1" t="s">
        <v>8</v>
      </c>
      <c r="D39" s="1" t="s">
        <v>18</v>
      </c>
      <c r="E39" s="1">
        <v>190</v>
      </c>
      <c r="F39" s="2">
        <v>507.68</v>
      </c>
      <c r="G39" s="2">
        <f>Uebersicht[[#This Row],[Stück]]*Uebersicht[[#This Row],[€ pro Stück]]</f>
        <v>96459.199999999997</v>
      </c>
    </row>
    <row r="40" spans="1:7">
      <c r="A40" s="9">
        <v>2015</v>
      </c>
      <c r="B40" s="1" t="s">
        <v>16</v>
      </c>
      <c r="C40" s="1" t="s">
        <v>8</v>
      </c>
      <c r="D40" s="1" t="s">
        <v>18</v>
      </c>
      <c r="E40" s="1">
        <v>190</v>
      </c>
      <c r="F40" s="2">
        <v>507.17</v>
      </c>
      <c r="G40" s="2">
        <f>Uebersicht[[#This Row],[Stück]]*Uebersicht[[#This Row],[€ pro Stück]]</f>
        <v>96362.3</v>
      </c>
    </row>
    <row r="41" spans="1:7">
      <c r="A41" s="9">
        <v>2015</v>
      </c>
      <c r="B41" s="1" t="s">
        <v>12</v>
      </c>
      <c r="C41" s="1" t="s">
        <v>8</v>
      </c>
      <c r="D41" s="1" t="s">
        <v>19</v>
      </c>
      <c r="E41" s="1">
        <v>190</v>
      </c>
      <c r="F41" s="2">
        <v>415.03</v>
      </c>
      <c r="G41" s="2">
        <f>Uebersicht[[#This Row],[Stück]]*Uebersicht[[#This Row],[€ pro Stück]]</f>
        <v>78855.7</v>
      </c>
    </row>
    <row r="42" spans="1:7">
      <c r="A42" s="9">
        <v>2014</v>
      </c>
      <c r="B42" s="1" t="s">
        <v>12</v>
      </c>
      <c r="C42" s="1" t="s">
        <v>8</v>
      </c>
      <c r="D42" s="1" t="s">
        <v>19</v>
      </c>
      <c r="E42" s="1">
        <v>190</v>
      </c>
      <c r="F42" s="2">
        <v>332.5</v>
      </c>
      <c r="G42" s="2">
        <f>Uebersicht[[#This Row],[Stück]]*Uebersicht[[#This Row],[€ pro Stück]]</f>
        <v>63175</v>
      </c>
    </row>
    <row r="43" spans="1:7">
      <c r="A43" s="9">
        <v>2015</v>
      </c>
      <c r="B43" s="1" t="s">
        <v>10</v>
      </c>
      <c r="C43" s="1" t="s">
        <v>8</v>
      </c>
      <c r="D43" s="1" t="s">
        <v>19</v>
      </c>
      <c r="E43" s="1">
        <v>190</v>
      </c>
      <c r="F43" s="2">
        <v>332.5</v>
      </c>
      <c r="G43" s="2">
        <f>Uebersicht[[#This Row],[Stück]]*Uebersicht[[#This Row],[€ pro Stück]]</f>
        <v>63175</v>
      </c>
    </row>
    <row r="44" spans="1:7">
      <c r="A44" s="9">
        <v>2014</v>
      </c>
      <c r="B44" s="1" t="s">
        <v>14</v>
      </c>
      <c r="C44" s="1" t="s">
        <v>15</v>
      </c>
      <c r="D44" s="1" t="s">
        <v>17</v>
      </c>
      <c r="E44" s="1">
        <v>60</v>
      </c>
      <c r="F44" s="2">
        <v>270</v>
      </c>
      <c r="G44" s="2">
        <f>Uebersicht[[#This Row],[Stück]]*Uebersicht[[#This Row],[€ pro Stück]]</f>
        <v>16200</v>
      </c>
    </row>
    <row r="45" spans="1:7">
      <c r="A45" s="9">
        <v>2014</v>
      </c>
      <c r="B45" s="1" t="s">
        <v>14</v>
      </c>
      <c r="C45" s="1" t="s">
        <v>15</v>
      </c>
      <c r="D45" s="1" t="s">
        <v>17</v>
      </c>
      <c r="E45" s="1">
        <v>60</v>
      </c>
      <c r="F45" s="2">
        <v>270</v>
      </c>
      <c r="G45" s="2">
        <f>Uebersicht[[#This Row],[Stück]]*Uebersicht[[#This Row],[€ pro Stück]]</f>
        <v>16200</v>
      </c>
    </row>
    <row r="46" spans="1:7">
      <c r="A46" s="9">
        <v>2014</v>
      </c>
      <c r="B46" s="1" t="s">
        <v>14</v>
      </c>
      <c r="C46" s="1" t="s">
        <v>15</v>
      </c>
      <c r="D46" s="1" t="s">
        <v>17</v>
      </c>
      <c r="E46" s="1">
        <v>60</v>
      </c>
      <c r="F46" s="2">
        <v>270</v>
      </c>
      <c r="G46" s="2">
        <f>Uebersicht[[#This Row],[Stück]]*Uebersicht[[#This Row],[€ pro Stück]]</f>
        <v>16200</v>
      </c>
    </row>
    <row r="47" spans="1:7">
      <c r="A47" s="9">
        <v>2015</v>
      </c>
      <c r="B47" s="1" t="s">
        <v>14</v>
      </c>
      <c r="C47" s="1" t="s">
        <v>15</v>
      </c>
      <c r="D47" s="1" t="s">
        <v>17</v>
      </c>
      <c r="E47" s="1">
        <v>60</v>
      </c>
      <c r="F47" s="2">
        <v>270</v>
      </c>
      <c r="G47" s="2">
        <f>Uebersicht[[#This Row],[Stück]]*Uebersicht[[#This Row],[€ pro Stück]]</f>
        <v>16200</v>
      </c>
    </row>
    <row r="48" spans="1:7">
      <c r="A48" s="9">
        <v>2015</v>
      </c>
      <c r="B48" s="1" t="s">
        <v>14</v>
      </c>
      <c r="C48" s="1" t="s">
        <v>15</v>
      </c>
      <c r="D48" s="1" t="s">
        <v>17</v>
      </c>
      <c r="E48" s="1">
        <v>60</v>
      </c>
      <c r="F48" s="2">
        <v>270</v>
      </c>
      <c r="G48" s="2">
        <f>Uebersicht[[#This Row],[Stück]]*Uebersicht[[#This Row],[€ pro Stück]]</f>
        <v>16200</v>
      </c>
    </row>
    <row r="49" spans="1:7">
      <c r="A49" s="9">
        <v>2015</v>
      </c>
      <c r="B49" s="1" t="s">
        <v>14</v>
      </c>
      <c r="C49" s="1" t="s">
        <v>15</v>
      </c>
      <c r="D49" s="1" t="s">
        <v>17</v>
      </c>
      <c r="E49" s="1">
        <v>60</v>
      </c>
      <c r="F49" s="2">
        <v>270</v>
      </c>
      <c r="G49" s="2">
        <f>Uebersicht[[#This Row],[Stück]]*Uebersicht[[#This Row],[€ pro Stück]]</f>
        <v>16200</v>
      </c>
    </row>
    <row r="50" spans="1:7">
      <c r="A50" s="9">
        <v>2015</v>
      </c>
      <c r="B50" s="1" t="s">
        <v>14</v>
      </c>
      <c r="C50" s="1" t="s">
        <v>15</v>
      </c>
      <c r="D50" s="1" t="s">
        <v>17</v>
      </c>
      <c r="E50" s="1">
        <v>60</v>
      </c>
      <c r="F50" s="2">
        <v>270</v>
      </c>
      <c r="G50" s="2">
        <f>Uebersicht[[#This Row],[Stück]]*Uebersicht[[#This Row],[€ pro Stück]]</f>
        <v>16200</v>
      </c>
    </row>
    <row r="51" spans="1:7">
      <c r="A51" s="9">
        <v>2016</v>
      </c>
      <c r="B51" s="1" t="s">
        <v>20</v>
      </c>
      <c r="C51" s="1" t="s">
        <v>15</v>
      </c>
      <c r="D51" s="1" t="s">
        <v>17</v>
      </c>
      <c r="E51" s="1">
        <v>60</v>
      </c>
      <c r="F51" s="2">
        <v>270</v>
      </c>
      <c r="G51" s="2">
        <f>Uebersicht[[#This Row],[Stück]]*Uebersicht[[#This Row],[€ pro Stück]]</f>
        <v>16200</v>
      </c>
    </row>
    <row r="52" spans="1:7">
      <c r="A52" s="9">
        <v>2015</v>
      </c>
      <c r="B52" s="1" t="s">
        <v>10</v>
      </c>
      <c r="C52" s="1" t="s">
        <v>15</v>
      </c>
      <c r="D52" s="1" t="s">
        <v>18</v>
      </c>
      <c r="E52" s="1">
        <v>25</v>
      </c>
      <c r="F52" s="2">
        <v>137.5</v>
      </c>
      <c r="G52" s="2">
        <f>Uebersicht[[#This Row],[Stück]]*Uebersicht[[#This Row],[€ pro Stück]]</f>
        <v>3437.5</v>
      </c>
    </row>
    <row r="53" spans="1:7">
      <c r="A53" s="9">
        <v>2015</v>
      </c>
      <c r="B53" s="1" t="s">
        <v>21</v>
      </c>
      <c r="C53" s="1" t="s">
        <v>15</v>
      </c>
      <c r="D53" s="1" t="s">
        <v>18</v>
      </c>
      <c r="E53" s="1">
        <v>25</v>
      </c>
      <c r="F53" s="2">
        <v>137.5</v>
      </c>
      <c r="G53" s="2">
        <f>Uebersicht[[#This Row],[Stück]]*Uebersicht[[#This Row],[€ pro Stück]]</f>
        <v>3437.5</v>
      </c>
    </row>
    <row r="54" spans="1:7">
      <c r="A54" s="9">
        <v>2015</v>
      </c>
      <c r="B54" s="1" t="s">
        <v>21</v>
      </c>
      <c r="C54" s="1" t="s">
        <v>15</v>
      </c>
      <c r="D54" s="1" t="s">
        <v>18</v>
      </c>
      <c r="E54" s="1">
        <v>25</v>
      </c>
      <c r="F54" s="2">
        <v>137.5</v>
      </c>
      <c r="G54" s="2">
        <f>Uebersicht[[#This Row],[Stück]]*Uebersicht[[#This Row],[€ pro Stück]]</f>
        <v>3437.5</v>
      </c>
    </row>
    <row r="55" spans="1:7">
      <c r="A55" s="9">
        <v>2015</v>
      </c>
      <c r="B55" s="1" t="s">
        <v>16</v>
      </c>
      <c r="C55" s="1" t="s">
        <v>15</v>
      </c>
      <c r="D55" s="1" t="s">
        <v>18</v>
      </c>
      <c r="E55" s="1">
        <v>25</v>
      </c>
      <c r="F55" s="2">
        <v>137.5</v>
      </c>
      <c r="G55" s="2">
        <f>Uebersicht[[#This Row],[Stück]]*Uebersicht[[#This Row],[€ pro Stück]]</f>
        <v>3437.5</v>
      </c>
    </row>
    <row r="56" spans="1:7">
      <c r="A56" s="9">
        <v>2016</v>
      </c>
      <c r="B56" s="1" t="s">
        <v>20</v>
      </c>
      <c r="C56" s="1" t="s">
        <v>15</v>
      </c>
      <c r="D56" s="1" t="s">
        <v>18</v>
      </c>
      <c r="E56" s="1">
        <v>25</v>
      </c>
      <c r="F56" s="2">
        <v>137.5</v>
      </c>
      <c r="G56" s="2">
        <f>Uebersicht[[#This Row],[Stück]]*Uebersicht[[#This Row],[€ pro Stück]]</f>
        <v>3437.5</v>
      </c>
    </row>
    <row r="57" spans="1:7">
      <c r="A57" s="9">
        <v>2015</v>
      </c>
      <c r="B57" s="1" t="s">
        <v>7</v>
      </c>
      <c r="C57" s="1" t="s">
        <v>8</v>
      </c>
      <c r="D57" s="1" t="s">
        <v>17</v>
      </c>
      <c r="E57" s="1">
        <v>60</v>
      </c>
      <c r="F57" s="2">
        <v>135</v>
      </c>
      <c r="G57" s="2">
        <f>Uebersicht[[#This Row],[Stück]]*Uebersicht[[#This Row],[€ pro Stück]]</f>
        <v>8100</v>
      </c>
    </row>
    <row r="58" spans="1:7">
      <c r="A58" s="9">
        <v>2014</v>
      </c>
      <c r="B58" s="1" t="s">
        <v>12</v>
      </c>
      <c r="C58" s="1" t="s">
        <v>8</v>
      </c>
      <c r="D58" s="1" t="s">
        <v>17</v>
      </c>
      <c r="E58" s="1">
        <v>60</v>
      </c>
      <c r="F58" s="2">
        <v>105</v>
      </c>
      <c r="G58" s="2">
        <f>Uebersicht[[#This Row],[Stück]]*Uebersicht[[#This Row],[€ pro Stück]]</f>
        <v>6300</v>
      </c>
    </row>
    <row r="59" spans="1:7">
      <c r="A59" s="9">
        <v>2014</v>
      </c>
      <c r="B59" s="1" t="s">
        <v>12</v>
      </c>
      <c r="C59" s="1" t="s">
        <v>15</v>
      </c>
      <c r="D59" s="1" t="s">
        <v>13</v>
      </c>
      <c r="E59" s="1">
        <v>17</v>
      </c>
      <c r="F59" s="2">
        <v>93.5</v>
      </c>
      <c r="G59" s="2">
        <f>Uebersicht[[#This Row],[Stück]]*Uebersicht[[#This Row],[€ pro Stück]]</f>
        <v>1589.5</v>
      </c>
    </row>
    <row r="60" spans="1:7">
      <c r="A60" s="9">
        <v>2015</v>
      </c>
      <c r="B60" s="1" t="s">
        <v>12</v>
      </c>
      <c r="C60" s="1" t="s">
        <v>15</v>
      </c>
      <c r="D60" s="1" t="s">
        <v>13</v>
      </c>
      <c r="E60" s="1">
        <v>17</v>
      </c>
      <c r="F60" s="2">
        <v>93.5</v>
      </c>
      <c r="G60" s="2">
        <f>Uebersicht[[#This Row],[Stück]]*Uebersicht[[#This Row],[€ pro Stück]]</f>
        <v>1589.5</v>
      </c>
    </row>
    <row r="61" spans="1:7">
      <c r="A61" s="9">
        <v>2015</v>
      </c>
      <c r="B61" s="1" t="s">
        <v>12</v>
      </c>
      <c r="C61" s="1" t="s">
        <v>15</v>
      </c>
      <c r="D61" s="1" t="s">
        <v>13</v>
      </c>
      <c r="E61" s="1">
        <v>17</v>
      </c>
      <c r="F61" s="2">
        <v>93.5</v>
      </c>
      <c r="G61" s="2">
        <f>Uebersicht[[#This Row],[Stück]]*Uebersicht[[#This Row],[€ pro Stück]]</f>
        <v>1589.5</v>
      </c>
    </row>
    <row r="62" spans="1:7">
      <c r="A62" s="9">
        <v>2015</v>
      </c>
      <c r="B62" s="1" t="s">
        <v>10</v>
      </c>
      <c r="C62" s="1" t="s">
        <v>15</v>
      </c>
      <c r="D62" s="1" t="s">
        <v>18</v>
      </c>
      <c r="E62" s="1">
        <v>17</v>
      </c>
      <c r="F62" s="2">
        <v>93.5</v>
      </c>
      <c r="G62" s="2">
        <f>Uebersicht[[#This Row],[Stück]]*Uebersicht[[#This Row],[€ pro Stück]]</f>
        <v>1589.5</v>
      </c>
    </row>
    <row r="63" spans="1:7">
      <c r="A63" s="9">
        <v>2016</v>
      </c>
      <c r="B63" s="1" t="s">
        <v>12</v>
      </c>
      <c r="C63" s="1" t="s">
        <v>15</v>
      </c>
      <c r="D63" s="1" t="s">
        <v>11</v>
      </c>
      <c r="E63" s="1">
        <v>17</v>
      </c>
      <c r="F63" s="2">
        <v>93.5</v>
      </c>
      <c r="G63" s="2">
        <f>Uebersicht[[#This Row],[Stück]]*Uebersicht[[#This Row],[€ pro Stück]]</f>
        <v>1589.5</v>
      </c>
    </row>
    <row r="64" spans="1:7">
      <c r="A64" s="9">
        <v>2015</v>
      </c>
      <c r="B64" s="1" t="s">
        <v>21</v>
      </c>
      <c r="C64" s="1" t="s">
        <v>15</v>
      </c>
      <c r="D64" s="1" t="s">
        <v>18</v>
      </c>
      <c r="E64" s="1">
        <v>16</v>
      </c>
      <c r="F64" s="2">
        <v>88</v>
      </c>
      <c r="G64" s="2">
        <f>Uebersicht[[#This Row],[Stück]]*Uebersicht[[#This Row],[€ pro Stück]]</f>
        <v>1408</v>
      </c>
    </row>
    <row r="65" spans="1:7">
      <c r="A65" s="9">
        <v>2015</v>
      </c>
      <c r="B65" s="1" t="s">
        <v>21</v>
      </c>
      <c r="C65" s="1" t="s">
        <v>15</v>
      </c>
      <c r="D65" s="1" t="s">
        <v>18</v>
      </c>
      <c r="E65" s="1">
        <v>16</v>
      </c>
      <c r="F65" s="2">
        <v>88</v>
      </c>
      <c r="G65" s="2">
        <f>Uebersicht[[#This Row],[Stück]]*Uebersicht[[#This Row],[€ pro Stück]]</f>
        <v>1408</v>
      </c>
    </row>
    <row r="66" spans="1:7">
      <c r="A66" s="9">
        <v>2015</v>
      </c>
      <c r="B66" s="1" t="s">
        <v>12</v>
      </c>
      <c r="C66" s="1" t="s">
        <v>15</v>
      </c>
      <c r="D66" s="1" t="s">
        <v>13</v>
      </c>
      <c r="E66" s="1">
        <v>15</v>
      </c>
      <c r="F66" s="2">
        <v>82.5</v>
      </c>
      <c r="G66" s="2">
        <f>Uebersicht[[#This Row],[Stück]]*Uebersicht[[#This Row],[€ pro Stück]]</f>
        <v>1237.5</v>
      </c>
    </row>
    <row r="67" spans="1:7">
      <c r="A67" s="9">
        <v>2015</v>
      </c>
      <c r="B67" s="1" t="s">
        <v>12</v>
      </c>
      <c r="C67" s="1" t="s">
        <v>15</v>
      </c>
      <c r="D67" s="1" t="s">
        <v>13</v>
      </c>
      <c r="E67" s="1">
        <v>15</v>
      </c>
      <c r="F67" s="2">
        <v>82.5</v>
      </c>
      <c r="G67" s="2">
        <f>Uebersicht[[#This Row],[Stück]]*Uebersicht[[#This Row],[€ pro Stück]]</f>
        <v>1237.5</v>
      </c>
    </row>
    <row r="68" spans="1:7">
      <c r="A68" s="9">
        <v>2015</v>
      </c>
      <c r="B68" s="1" t="s">
        <v>10</v>
      </c>
      <c r="C68" s="1" t="s">
        <v>15</v>
      </c>
      <c r="D68" s="1" t="s">
        <v>18</v>
      </c>
      <c r="E68" s="1">
        <v>15</v>
      </c>
      <c r="F68" s="2">
        <v>82.5</v>
      </c>
      <c r="G68" s="2">
        <f>Uebersicht[[#This Row],[Stück]]*Uebersicht[[#This Row],[€ pro Stück]]</f>
        <v>1237.5</v>
      </c>
    </row>
    <row r="69" spans="1:7">
      <c r="A69" s="9">
        <v>2015</v>
      </c>
      <c r="B69" s="1" t="s">
        <v>21</v>
      </c>
      <c r="C69" s="1" t="s">
        <v>15</v>
      </c>
      <c r="D69" s="1" t="s">
        <v>11</v>
      </c>
      <c r="E69" s="1">
        <v>15</v>
      </c>
      <c r="F69" s="2">
        <v>82.5</v>
      </c>
      <c r="G69" s="2">
        <f>Uebersicht[[#This Row],[Stück]]*Uebersicht[[#This Row],[€ pro Stück]]</f>
        <v>1237.5</v>
      </c>
    </row>
    <row r="70" spans="1:7">
      <c r="A70" s="9">
        <v>2015</v>
      </c>
      <c r="B70" s="1" t="s">
        <v>14</v>
      </c>
      <c r="C70" s="1" t="s">
        <v>15</v>
      </c>
      <c r="D70" s="1" t="s">
        <v>18</v>
      </c>
      <c r="E70" s="1">
        <v>15</v>
      </c>
      <c r="F70" s="2">
        <v>82.5</v>
      </c>
      <c r="G70" s="2">
        <f>Uebersicht[[#This Row],[Stück]]*Uebersicht[[#This Row],[€ pro Stück]]</f>
        <v>1237.5</v>
      </c>
    </row>
    <row r="71" spans="1:7">
      <c r="A71" s="9">
        <v>2016</v>
      </c>
      <c r="B71" s="1" t="s">
        <v>12</v>
      </c>
      <c r="C71" s="1" t="s">
        <v>15</v>
      </c>
      <c r="D71" s="1" t="s">
        <v>11</v>
      </c>
      <c r="E71" s="1">
        <v>15</v>
      </c>
      <c r="F71" s="2">
        <v>82.5</v>
      </c>
      <c r="G71" s="2">
        <f>Uebersicht[[#This Row],[Stück]]*Uebersicht[[#This Row],[€ pro Stück]]</f>
        <v>1237.5</v>
      </c>
    </row>
    <row r="72" spans="1:7">
      <c r="A72" s="9">
        <v>2015</v>
      </c>
      <c r="B72" s="1" t="s">
        <v>21</v>
      </c>
      <c r="C72" s="1" t="s">
        <v>15</v>
      </c>
      <c r="D72" s="1" t="s">
        <v>11</v>
      </c>
      <c r="E72" s="1">
        <v>14</v>
      </c>
      <c r="F72" s="2">
        <v>77</v>
      </c>
      <c r="G72" s="2">
        <f>Uebersicht[[#This Row],[Stück]]*Uebersicht[[#This Row],[€ pro Stück]]</f>
        <v>1078</v>
      </c>
    </row>
    <row r="73" spans="1:7">
      <c r="A73" s="9">
        <v>2015</v>
      </c>
      <c r="B73" s="1" t="s">
        <v>21</v>
      </c>
      <c r="C73" s="1" t="s">
        <v>15</v>
      </c>
      <c r="D73" s="1" t="s">
        <v>19</v>
      </c>
      <c r="E73" s="1">
        <v>17</v>
      </c>
      <c r="F73" s="2">
        <v>76.5</v>
      </c>
      <c r="G73" s="2">
        <f>Uebersicht[[#This Row],[Stück]]*Uebersicht[[#This Row],[€ pro Stück]]</f>
        <v>1300.5</v>
      </c>
    </row>
    <row r="74" spans="1:7">
      <c r="A74" s="9">
        <v>2016</v>
      </c>
      <c r="B74" s="1" t="s">
        <v>21</v>
      </c>
      <c r="C74" s="1" t="s">
        <v>15</v>
      </c>
      <c r="D74" s="1" t="s">
        <v>17</v>
      </c>
      <c r="E74" s="1">
        <v>17</v>
      </c>
      <c r="F74" s="2">
        <v>76.5</v>
      </c>
      <c r="G74" s="2">
        <f>Uebersicht[[#This Row],[Stück]]*Uebersicht[[#This Row],[€ pro Stück]]</f>
        <v>1300.5</v>
      </c>
    </row>
    <row r="75" spans="1:7">
      <c r="A75" s="9">
        <v>2014</v>
      </c>
      <c r="B75" s="1" t="s">
        <v>21</v>
      </c>
      <c r="C75" s="1" t="s">
        <v>15</v>
      </c>
      <c r="D75" s="1" t="s">
        <v>19</v>
      </c>
      <c r="E75" s="1">
        <v>16</v>
      </c>
      <c r="F75" s="2">
        <v>72</v>
      </c>
      <c r="G75" s="2">
        <f>Uebersicht[[#This Row],[Stück]]*Uebersicht[[#This Row],[€ pro Stück]]</f>
        <v>1152</v>
      </c>
    </row>
    <row r="76" spans="1:7">
      <c r="A76" s="9">
        <v>2014</v>
      </c>
      <c r="B76" s="1" t="s">
        <v>14</v>
      </c>
      <c r="C76" s="1" t="s">
        <v>15</v>
      </c>
      <c r="D76" s="1" t="s">
        <v>9</v>
      </c>
      <c r="E76" s="1">
        <v>16</v>
      </c>
      <c r="F76" s="2">
        <v>72</v>
      </c>
      <c r="G76" s="2">
        <f>Uebersicht[[#This Row],[Stück]]*Uebersicht[[#This Row],[€ pro Stück]]</f>
        <v>1152</v>
      </c>
    </row>
    <row r="77" spans="1:7">
      <c r="A77" s="9">
        <v>2014</v>
      </c>
      <c r="B77" s="1" t="s">
        <v>14</v>
      </c>
      <c r="C77" s="1" t="s">
        <v>15</v>
      </c>
      <c r="D77" s="1" t="s">
        <v>9</v>
      </c>
      <c r="E77" s="1">
        <v>16</v>
      </c>
      <c r="F77" s="2">
        <v>72</v>
      </c>
      <c r="G77" s="2">
        <f>Uebersicht[[#This Row],[Stück]]*Uebersicht[[#This Row],[€ pro Stück]]</f>
        <v>1152</v>
      </c>
    </row>
    <row r="78" spans="1:7">
      <c r="A78" s="9">
        <v>2015</v>
      </c>
      <c r="B78" s="1" t="s">
        <v>21</v>
      </c>
      <c r="C78" s="1" t="s">
        <v>15</v>
      </c>
      <c r="D78" s="1" t="s">
        <v>19</v>
      </c>
      <c r="E78" s="1">
        <v>16</v>
      </c>
      <c r="F78" s="2">
        <v>72</v>
      </c>
      <c r="G78" s="2">
        <f>Uebersicht[[#This Row],[Stück]]*Uebersicht[[#This Row],[€ pro Stück]]</f>
        <v>1152</v>
      </c>
    </row>
    <row r="79" spans="1:7">
      <c r="A79" s="9">
        <v>2015</v>
      </c>
      <c r="B79" s="1" t="s">
        <v>14</v>
      </c>
      <c r="C79" s="1" t="s">
        <v>15</v>
      </c>
      <c r="D79" s="1" t="s">
        <v>9</v>
      </c>
      <c r="E79" s="1">
        <v>16</v>
      </c>
      <c r="F79" s="2">
        <v>72</v>
      </c>
      <c r="G79" s="2">
        <f>Uebersicht[[#This Row],[Stück]]*Uebersicht[[#This Row],[€ pro Stück]]</f>
        <v>1152</v>
      </c>
    </row>
    <row r="80" spans="1:7">
      <c r="A80" s="9">
        <v>2015</v>
      </c>
      <c r="B80" s="1" t="s">
        <v>14</v>
      </c>
      <c r="C80" s="1" t="s">
        <v>15</v>
      </c>
      <c r="D80" s="1" t="s">
        <v>9</v>
      </c>
      <c r="E80" s="1">
        <v>16</v>
      </c>
      <c r="F80" s="2">
        <v>72</v>
      </c>
      <c r="G80" s="2">
        <f>Uebersicht[[#This Row],[Stück]]*Uebersicht[[#This Row],[€ pro Stück]]</f>
        <v>1152</v>
      </c>
    </row>
    <row r="81" spans="1:7">
      <c r="A81" s="9">
        <v>2015</v>
      </c>
      <c r="B81" s="1" t="s">
        <v>14</v>
      </c>
      <c r="C81" s="1" t="s">
        <v>15</v>
      </c>
      <c r="D81" s="1" t="s">
        <v>9</v>
      </c>
      <c r="E81" s="1">
        <v>16</v>
      </c>
      <c r="F81" s="2">
        <v>72</v>
      </c>
      <c r="G81" s="2">
        <f>Uebersicht[[#This Row],[Stück]]*Uebersicht[[#This Row],[€ pro Stück]]</f>
        <v>1152</v>
      </c>
    </row>
    <row r="82" spans="1:7">
      <c r="A82" s="9">
        <v>2015</v>
      </c>
      <c r="B82" s="1" t="s">
        <v>14</v>
      </c>
      <c r="C82" s="1" t="s">
        <v>15</v>
      </c>
      <c r="D82" s="1" t="s">
        <v>9</v>
      </c>
      <c r="E82" s="1">
        <v>16</v>
      </c>
      <c r="F82" s="2">
        <v>72</v>
      </c>
      <c r="G82" s="2">
        <f>Uebersicht[[#This Row],[Stück]]*Uebersicht[[#This Row],[€ pro Stück]]</f>
        <v>1152</v>
      </c>
    </row>
    <row r="83" spans="1:7">
      <c r="A83" s="9">
        <v>2015</v>
      </c>
      <c r="B83" s="1" t="s">
        <v>14</v>
      </c>
      <c r="C83" s="1" t="s">
        <v>15</v>
      </c>
      <c r="D83" s="1" t="s">
        <v>9</v>
      </c>
      <c r="E83" s="1">
        <v>16</v>
      </c>
      <c r="F83" s="2">
        <v>72</v>
      </c>
      <c r="G83" s="2">
        <f>Uebersicht[[#This Row],[Stück]]*Uebersicht[[#This Row],[€ pro Stück]]</f>
        <v>1152</v>
      </c>
    </row>
    <row r="84" spans="1:7">
      <c r="A84" s="9">
        <v>2015</v>
      </c>
      <c r="B84" s="1" t="s">
        <v>14</v>
      </c>
      <c r="C84" s="1" t="s">
        <v>15</v>
      </c>
      <c r="D84" s="1" t="s">
        <v>9</v>
      </c>
      <c r="E84" s="1">
        <v>16</v>
      </c>
      <c r="F84" s="2">
        <v>72</v>
      </c>
      <c r="G84" s="2">
        <f>Uebersicht[[#This Row],[Stück]]*Uebersicht[[#This Row],[€ pro Stück]]</f>
        <v>1152</v>
      </c>
    </row>
    <row r="85" spans="1:7">
      <c r="A85" s="9">
        <v>2015</v>
      </c>
      <c r="B85" s="1" t="s">
        <v>14</v>
      </c>
      <c r="C85" s="1" t="s">
        <v>15</v>
      </c>
      <c r="D85" s="1" t="s">
        <v>9</v>
      </c>
      <c r="E85" s="1">
        <v>16</v>
      </c>
      <c r="F85" s="2">
        <v>72</v>
      </c>
      <c r="G85" s="2">
        <f>Uebersicht[[#This Row],[Stück]]*Uebersicht[[#This Row],[€ pro Stück]]</f>
        <v>1152</v>
      </c>
    </row>
    <row r="86" spans="1:7">
      <c r="A86" s="9">
        <v>2016</v>
      </c>
      <c r="B86" s="1" t="s">
        <v>21</v>
      </c>
      <c r="C86" s="1" t="s">
        <v>15</v>
      </c>
      <c r="D86" s="1" t="s">
        <v>18</v>
      </c>
      <c r="E86" s="1">
        <v>16</v>
      </c>
      <c r="F86" s="2">
        <v>72</v>
      </c>
      <c r="G86" s="2">
        <f>Uebersicht[[#This Row],[Stück]]*Uebersicht[[#This Row],[€ pro Stück]]</f>
        <v>1152</v>
      </c>
    </row>
    <row r="87" spans="1:7">
      <c r="A87" s="9">
        <v>2014</v>
      </c>
      <c r="B87" s="1" t="s">
        <v>12</v>
      </c>
      <c r="C87" s="1" t="s">
        <v>15</v>
      </c>
      <c r="D87" s="1" t="s">
        <v>13</v>
      </c>
      <c r="E87" s="1">
        <v>13</v>
      </c>
      <c r="F87" s="2">
        <v>71.5</v>
      </c>
      <c r="G87" s="2">
        <f>Uebersicht[[#This Row],[Stück]]*Uebersicht[[#This Row],[€ pro Stück]]</f>
        <v>929.5</v>
      </c>
    </row>
    <row r="88" spans="1:7">
      <c r="A88" s="9">
        <v>2014</v>
      </c>
      <c r="B88" s="1" t="s">
        <v>21</v>
      </c>
      <c r="C88" s="1" t="s">
        <v>15</v>
      </c>
      <c r="D88" s="1" t="s">
        <v>11</v>
      </c>
      <c r="E88" s="1">
        <v>13</v>
      </c>
      <c r="F88" s="2">
        <v>71.5</v>
      </c>
      <c r="G88" s="2">
        <f>Uebersicht[[#This Row],[Stück]]*Uebersicht[[#This Row],[€ pro Stück]]</f>
        <v>929.5</v>
      </c>
    </row>
    <row r="89" spans="1:7">
      <c r="A89" s="9">
        <v>2014</v>
      </c>
      <c r="B89" s="1" t="s">
        <v>21</v>
      </c>
      <c r="C89" s="1" t="s">
        <v>15</v>
      </c>
      <c r="D89" s="1" t="s">
        <v>11</v>
      </c>
      <c r="E89" s="1">
        <v>13</v>
      </c>
      <c r="F89" s="2">
        <v>71.5</v>
      </c>
      <c r="G89" s="2">
        <f>Uebersicht[[#This Row],[Stück]]*Uebersicht[[#This Row],[€ pro Stück]]</f>
        <v>929.5</v>
      </c>
    </row>
    <row r="90" spans="1:7">
      <c r="A90" s="9">
        <v>2015</v>
      </c>
      <c r="B90" s="1" t="s">
        <v>21</v>
      </c>
      <c r="C90" s="1" t="s">
        <v>15</v>
      </c>
      <c r="D90" s="1" t="s">
        <v>11</v>
      </c>
      <c r="E90" s="1">
        <v>13</v>
      </c>
      <c r="F90" s="2">
        <v>71.5</v>
      </c>
      <c r="G90" s="2">
        <f>Uebersicht[[#This Row],[Stück]]*Uebersicht[[#This Row],[€ pro Stück]]</f>
        <v>929.5</v>
      </c>
    </row>
    <row r="91" spans="1:7">
      <c r="A91" s="9">
        <v>2015</v>
      </c>
      <c r="B91" s="1" t="s">
        <v>16</v>
      </c>
      <c r="C91" s="1" t="s">
        <v>15</v>
      </c>
      <c r="D91" s="1" t="s">
        <v>18</v>
      </c>
      <c r="E91" s="1">
        <v>13</v>
      </c>
      <c r="F91" s="2">
        <v>71.5</v>
      </c>
      <c r="G91" s="2">
        <f>Uebersicht[[#This Row],[Stück]]*Uebersicht[[#This Row],[€ pro Stück]]</f>
        <v>929.5</v>
      </c>
    </row>
    <row r="92" spans="1:7">
      <c r="A92" s="9">
        <v>2016</v>
      </c>
      <c r="B92" s="1" t="s">
        <v>12</v>
      </c>
      <c r="C92" s="1" t="s">
        <v>15</v>
      </c>
      <c r="D92" s="1" t="s">
        <v>18</v>
      </c>
      <c r="E92" s="1">
        <v>13</v>
      </c>
      <c r="F92" s="2">
        <v>71.5</v>
      </c>
      <c r="G92" s="2">
        <f>Uebersicht[[#This Row],[Stück]]*Uebersicht[[#This Row],[€ pro Stück]]</f>
        <v>929.5</v>
      </c>
    </row>
    <row r="93" spans="1:7">
      <c r="A93" s="9">
        <v>2015</v>
      </c>
      <c r="B93" s="1" t="s">
        <v>14</v>
      </c>
      <c r="C93" s="1" t="s">
        <v>8</v>
      </c>
      <c r="D93" s="1" t="s">
        <v>18</v>
      </c>
      <c r="E93" s="1">
        <v>25</v>
      </c>
      <c r="F93" s="2">
        <v>68.75</v>
      </c>
      <c r="G93" s="2">
        <f>Uebersicht[[#This Row],[Stück]]*Uebersicht[[#This Row],[€ pro Stück]]</f>
        <v>1718.75</v>
      </c>
    </row>
    <row r="94" spans="1:7">
      <c r="A94" s="9">
        <v>2014</v>
      </c>
      <c r="B94" s="1" t="s">
        <v>12</v>
      </c>
      <c r="C94" s="1" t="s">
        <v>15</v>
      </c>
      <c r="D94" s="1" t="s">
        <v>19</v>
      </c>
      <c r="E94" s="1">
        <v>15</v>
      </c>
      <c r="F94" s="2">
        <v>67.5</v>
      </c>
      <c r="G94" s="2">
        <f>Uebersicht[[#This Row],[Stück]]*Uebersicht[[#This Row],[€ pro Stück]]</f>
        <v>1012.5</v>
      </c>
    </row>
    <row r="95" spans="1:7">
      <c r="A95" s="9">
        <v>2014</v>
      </c>
      <c r="B95" s="1" t="s">
        <v>12</v>
      </c>
      <c r="C95" s="1" t="s">
        <v>15</v>
      </c>
      <c r="D95" s="1" t="s">
        <v>19</v>
      </c>
      <c r="E95" s="1">
        <v>15</v>
      </c>
      <c r="F95" s="2">
        <v>67.5</v>
      </c>
      <c r="G95" s="2">
        <f>Uebersicht[[#This Row],[Stück]]*Uebersicht[[#This Row],[€ pro Stück]]</f>
        <v>1012.5</v>
      </c>
    </row>
    <row r="96" spans="1:7">
      <c r="A96" s="9">
        <v>2014</v>
      </c>
      <c r="B96" s="1" t="s">
        <v>10</v>
      </c>
      <c r="C96" s="1" t="s">
        <v>15</v>
      </c>
      <c r="D96" s="1" t="s">
        <v>11</v>
      </c>
      <c r="E96" s="1">
        <v>15</v>
      </c>
      <c r="F96" s="2">
        <v>67.5</v>
      </c>
      <c r="G96" s="2">
        <f>Uebersicht[[#This Row],[Stück]]*Uebersicht[[#This Row],[€ pro Stück]]</f>
        <v>1012.5</v>
      </c>
    </row>
    <row r="97" spans="1:7">
      <c r="A97" s="9">
        <v>2014</v>
      </c>
      <c r="B97" s="1" t="s">
        <v>10</v>
      </c>
      <c r="C97" s="1" t="s">
        <v>15</v>
      </c>
      <c r="D97" s="1" t="s">
        <v>13</v>
      </c>
      <c r="E97" s="1">
        <v>15</v>
      </c>
      <c r="F97" s="2">
        <v>67.5</v>
      </c>
      <c r="G97" s="2">
        <f>Uebersicht[[#This Row],[Stück]]*Uebersicht[[#This Row],[€ pro Stück]]</f>
        <v>1012.5</v>
      </c>
    </row>
    <row r="98" spans="1:7">
      <c r="A98" s="9">
        <v>2014</v>
      </c>
      <c r="B98" s="1" t="s">
        <v>10</v>
      </c>
      <c r="C98" s="1" t="s">
        <v>15</v>
      </c>
      <c r="D98" s="1" t="s">
        <v>13</v>
      </c>
      <c r="E98" s="1">
        <v>15</v>
      </c>
      <c r="F98" s="2">
        <v>67.5</v>
      </c>
      <c r="G98" s="2">
        <f>Uebersicht[[#This Row],[Stück]]*Uebersicht[[#This Row],[€ pro Stück]]</f>
        <v>1012.5</v>
      </c>
    </row>
    <row r="99" spans="1:7">
      <c r="A99" s="9">
        <v>2014</v>
      </c>
      <c r="B99" s="1" t="s">
        <v>21</v>
      </c>
      <c r="C99" s="1" t="s">
        <v>15</v>
      </c>
      <c r="D99" s="1" t="s">
        <v>19</v>
      </c>
      <c r="E99" s="1">
        <v>15</v>
      </c>
      <c r="F99" s="2">
        <v>67.5</v>
      </c>
      <c r="G99" s="2">
        <f>Uebersicht[[#This Row],[Stück]]*Uebersicht[[#This Row],[€ pro Stück]]</f>
        <v>1012.5</v>
      </c>
    </row>
    <row r="100" spans="1:7">
      <c r="A100" s="9">
        <v>2014</v>
      </c>
      <c r="B100" s="1" t="s">
        <v>14</v>
      </c>
      <c r="C100" s="1" t="s">
        <v>15</v>
      </c>
      <c r="D100" s="1" t="s">
        <v>18</v>
      </c>
      <c r="E100" s="1">
        <v>15</v>
      </c>
      <c r="F100" s="2">
        <v>67.5</v>
      </c>
      <c r="G100" s="2">
        <f>Uebersicht[[#This Row],[Stück]]*Uebersicht[[#This Row],[€ pro Stück]]</f>
        <v>1012.5</v>
      </c>
    </row>
    <row r="101" spans="1:7">
      <c r="A101" s="9">
        <v>2015</v>
      </c>
      <c r="B101" s="1" t="s">
        <v>10</v>
      </c>
      <c r="C101" s="1" t="s">
        <v>15</v>
      </c>
      <c r="D101" s="1" t="s">
        <v>19</v>
      </c>
      <c r="E101" s="1">
        <v>15</v>
      </c>
      <c r="F101" s="2">
        <v>67.5</v>
      </c>
      <c r="G101" s="2">
        <f>Uebersicht[[#This Row],[Stück]]*Uebersicht[[#This Row],[€ pro Stück]]</f>
        <v>1012.5</v>
      </c>
    </row>
    <row r="102" spans="1:7">
      <c r="A102" s="9">
        <v>2015</v>
      </c>
      <c r="B102" s="1" t="s">
        <v>21</v>
      </c>
      <c r="C102" s="1" t="s">
        <v>15</v>
      </c>
      <c r="D102" s="1" t="s">
        <v>9</v>
      </c>
      <c r="E102" s="1">
        <v>15</v>
      </c>
      <c r="F102" s="2">
        <v>67.5</v>
      </c>
      <c r="G102" s="2">
        <f>Uebersicht[[#This Row],[Stück]]*Uebersicht[[#This Row],[€ pro Stück]]</f>
        <v>1012.5</v>
      </c>
    </row>
    <row r="103" spans="1:7">
      <c r="A103" s="9">
        <v>2014</v>
      </c>
      <c r="B103" s="1" t="s">
        <v>12</v>
      </c>
      <c r="C103" s="1" t="s">
        <v>15</v>
      </c>
      <c r="D103" s="1" t="s">
        <v>13</v>
      </c>
      <c r="E103" s="1">
        <v>12</v>
      </c>
      <c r="F103" s="2">
        <v>66</v>
      </c>
      <c r="G103" s="2">
        <f>Uebersicht[[#This Row],[Stück]]*Uebersicht[[#This Row],[€ pro Stück]]</f>
        <v>792</v>
      </c>
    </row>
    <row r="104" spans="1:7">
      <c r="A104" s="9">
        <v>2014</v>
      </c>
      <c r="B104" s="1" t="s">
        <v>12</v>
      </c>
      <c r="C104" s="1" t="s">
        <v>15</v>
      </c>
      <c r="D104" s="1" t="s">
        <v>13</v>
      </c>
      <c r="E104" s="1">
        <v>12</v>
      </c>
      <c r="F104" s="2">
        <v>66</v>
      </c>
      <c r="G104" s="2">
        <f>Uebersicht[[#This Row],[Stück]]*Uebersicht[[#This Row],[€ pro Stück]]</f>
        <v>792</v>
      </c>
    </row>
    <row r="105" spans="1:7">
      <c r="A105" s="9">
        <v>2015</v>
      </c>
      <c r="B105" s="1" t="s">
        <v>12</v>
      </c>
      <c r="C105" s="1" t="s">
        <v>15</v>
      </c>
      <c r="D105" s="1" t="s">
        <v>11</v>
      </c>
      <c r="E105" s="1">
        <v>12</v>
      </c>
      <c r="F105" s="2">
        <v>66</v>
      </c>
      <c r="G105" s="2">
        <f>Uebersicht[[#This Row],[Stück]]*Uebersicht[[#This Row],[€ pro Stück]]</f>
        <v>792</v>
      </c>
    </row>
    <row r="106" spans="1:7">
      <c r="A106" s="9">
        <v>2015</v>
      </c>
      <c r="B106" s="1" t="s">
        <v>10</v>
      </c>
      <c r="C106" s="1" t="s">
        <v>15</v>
      </c>
      <c r="D106" s="1" t="s">
        <v>18</v>
      </c>
      <c r="E106" s="1">
        <v>12</v>
      </c>
      <c r="F106" s="2">
        <v>66</v>
      </c>
      <c r="G106" s="2">
        <f>Uebersicht[[#This Row],[Stück]]*Uebersicht[[#This Row],[€ pro Stück]]</f>
        <v>792</v>
      </c>
    </row>
    <row r="107" spans="1:7">
      <c r="A107" s="9">
        <v>2015</v>
      </c>
      <c r="B107" s="1" t="s">
        <v>10</v>
      </c>
      <c r="C107" s="1" t="s">
        <v>15</v>
      </c>
      <c r="D107" s="1" t="s">
        <v>18</v>
      </c>
      <c r="E107" s="1">
        <v>12</v>
      </c>
      <c r="F107" s="2">
        <v>66</v>
      </c>
      <c r="G107" s="2">
        <f>Uebersicht[[#This Row],[Stück]]*Uebersicht[[#This Row],[€ pro Stück]]</f>
        <v>792</v>
      </c>
    </row>
    <row r="108" spans="1:7">
      <c r="A108" s="9">
        <v>2015</v>
      </c>
      <c r="B108" s="1" t="s">
        <v>21</v>
      </c>
      <c r="C108" s="1" t="s">
        <v>15</v>
      </c>
      <c r="D108" s="1" t="s">
        <v>11</v>
      </c>
      <c r="E108" s="1">
        <v>12</v>
      </c>
      <c r="F108" s="2">
        <v>66</v>
      </c>
      <c r="G108" s="2">
        <f>Uebersicht[[#This Row],[Stück]]*Uebersicht[[#This Row],[€ pro Stück]]</f>
        <v>792</v>
      </c>
    </row>
    <row r="109" spans="1:7">
      <c r="A109" s="9">
        <v>2015</v>
      </c>
      <c r="B109" s="1" t="s">
        <v>21</v>
      </c>
      <c r="C109" s="1" t="s">
        <v>15</v>
      </c>
      <c r="D109" s="1" t="s">
        <v>11</v>
      </c>
      <c r="E109" s="1">
        <v>12</v>
      </c>
      <c r="F109" s="2">
        <v>66</v>
      </c>
      <c r="G109" s="2">
        <f>Uebersicht[[#This Row],[Stück]]*Uebersicht[[#This Row],[€ pro Stück]]</f>
        <v>792</v>
      </c>
    </row>
    <row r="110" spans="1:7">
      <c r="A110" s="9">
        <v>2015</v>
      </c>
      <c r="B110" s="1" t="s">
        <v>21</v>
      </c>
      <c r="C110" s="1" t="s">
        <v>15</v>
      </c>
      <c r="D110" s="1" t="s">
        <v>11</v>
      </c>
      <c r="E110" s="1">
        <v>12</v>
      </c>
      <c r="F110" s="2">
        <v>66</v>
      </c>
      <c r="G110" s="2">
        <f>Uebersicht[[#This Row],[Stück]]*Uebersicht[[#This Row],[€ pro Stück]]</f>
        <v>792</v>
      </c>
    </row>
    <row r="111" spans="1:7">
      <c r="A111" s="9">
        <v>2016</v>
      </c>
      <c r="B111" s="1" t="s">
        <v>10</v>
      </c>
      <c r="C111" s="1" t="s">
        <v>15</v>
      </c>
      <c r="D111" s="1" t="s">
        <v>18</v>
      </c>
      <c r="E111" s="1">
        <v>12</v>
      </c>
      <c r="F111" s="2">
        <v>66</v>
      </c>
      <c r="G111" s="2">
        <f>Uebersicht[[#This Row],[Stück]]*Uebersicht[[#This Row],[€ pro Stück]]</f>
        <v>792</v>
      </c>
    </row>
    <row r="112" spans="1:7">
      <c r="A112" s="9">
        <v>2014</v>
      </c>
      <c r="B112" s="1" t="s">
        <v>21</v>
      </c>
      <c r="C112" s="1" t="s">
        <v>15</v>
      </c>
      <c r="D112" s="1" t="s">
        <v>17</v>
      </c>
      <c r="E112" s="1">
        <v>5</v>
      </c>
      <c r="F112" s="2">
        <v>63</v>
      </c>
      <c r="G112" s="2">
        <f>Uebersicht[[#This Row],[Stück]]*Uebersicht[[#This Row],[€ pro Stück]]</f>
        <v>315</v>
      </c>
    </row>
    <row r="113" spans="1:7">
      <c r="A113" s="9">
        <v>2015</v>
      </c>
      <c r="B113" s="1" t="s">
        <v>21</v>
      </c>
      <c r="C113" s="1" t="s">
        <v>15</v>
      </c>
      <c r="D113" s="1" t="s">
        <v>17</v>
      </c>
      <c r="E113" s="1">
        <v>5</v>
      </c>
      <c r="F113" s="2">
        <v>63</v>
      </c>
      <c r="G113" s="2">
        <f>Uebersicht[[#This Row],[Stück]]*Uebersicht[[#This Row],[€ pro Stück]]</f>
        <v>315</v>
      </c>
    </row>
    <row r="114" spans="1:7">
      <c r="A114" s="9">
        <v>2015</v>
      </c>
      <c r="B114" s="1" t="s">
        <v>21</v>
      </c>
      <c r="C114" s="1" t="s">
        <v>15</v>
      </c>
      <c r="D114" s="1" t="s">
        <v>9</v>
      </c>
      <c r="E114" s="1">
        <v>14</v>
      </c>
      <c r="F114" s="2">
        <v>63</v>
      </c>
      <c r="G114" s="2">
        <f>Uebersicht[[#This Row],[Stück]]*Uebersicht[[#This Row],[€ pro Stück]]</f>
        <v>882</v>
      </c>
    </row>
    <row r="115" spans="1:7">
      <c r="A115" s="9">
        <v>2015</v>
      </c>
      <c r="B115" s="1" t="s">
        <v>21</v>
      </c>
      <c r="C115" s="1" t="s">
        <v>15</v>
      </c>
      <c r="D115" s="1" t="s">
        <v>9</v>
      </c>
      <c r="E115" s="1">
        <v>14</v>
      </c>
      <c r="F115" s="2">
        <v>63</v>
      </c>
      <c r="G115" s="2">
        <f>Uebersicht[[#This Row],[Stück]]*Uebersicht[[#This Row],[€ pro Stück]]</f>
        <v>882</v>
      </c>
    </row>
    <row r="116" spans="1:7">
      <c r="A116" s="9">
        <v>2015</v>
      </c>
      <c r="B116" s="1" t="s">
        <v>21</v>
      </c>
      <c r="C116" s="1" t="s">
        <v>15</v>
      </c>
      <c r="D116" s="1" t="s">
        <v>9</v>
      </c>
      <c r="E116" s="1">
        <v>14</v>
      </c>
      <c r="F116" s="2">
        <v>63</v>
      </c>
      <c r="G116" s="2">
        <f>Uebersicht[[#This Row],[Stück]]*Uebersicht[[#This Row],[€ pro Stück]]</f>
        <v>882</v>
      </c>
    </row>
    <row r="117" spans="1:7">
      <c r="A117" s="9">
        <v>2015</v>
      </c>
      <c r="B117" s="1" t="s">
        <v>12</v>
      </c>
      <c r="C117" s="1" t="s">
        <v>15</v>
      </c>
      <c r="D117" s="1" t="s">
        <v>18</v>
      </c>
      <c r="E117" s="1">
        <v>11</v>
      </c>
      <c r="F117" s="2">
        <v>60.5</v>
      </c>
      <c r="G117" s="2">
        <f>Uebersicht[[#This Row],[Stück]]*Uebersicht[[#This Row],[€ pro Stück]]</f>
        <v>665.5</v>
      </c>
    </row>
    <row r="118" spans="1:7">
      <c r="A118" s="9">
        <v>2014</v>
      </c>
      <c r="B118" s="1" t="s">
        <v>12</v>
      </c>
      <c r="C118" s="1" t="s">
        <v>15</v>
      </c>
      <c r="D118" s="1" t="s">
        <v>13</v>
      </c>
      <c r="E118" s="1">
        <v>1</v>
      </c>
      <c r="F118" s="2">
        <v>59.5</v>
      </c>
      <c r="G118" s="2">
        <f>Uebersicht[[#This Row],[Stück]]*Uebersicht[[#This Row],[€ pro Stück]]</f>
        <v>59.5</v>
      </c>
    </row>
    <row r="119" spans="1:7">
      <c r="A119" s="9">
        <v>2014</v>
      </c>
      <c r="B119" s="1" t="s">
        <v>12</v>
      </c>
      <c r="C119" s="1" t="s">
        <v>15</v>
      </c>
      <c r="D119" s="1" t="s">
        <v>13</v>
      </c>
      <c r="E119" s="1">
        <v>10</v>
      </c>
      <c r="F119" s="2">
        <v>59.5</v>
      </c>
      <c r="G119" s="2">
        <f>Uebersicht[[#This Row],[Stück]]*Uebersicht[[#This Row],[€ pro Stück]]</f>
        <v>595</v>
      </c>
    </row>
    <row r="120" spans="1:7">
      <c r="A120" s="9">
        <v>2014</v>
      </c>
      <c r="B120" s="1" t="s">
        <v>12</v>
      </c>
      <c r="C120" s="1" t="s">
        <v>15</v>
      </c>
      <c r="D120" s="1" t="s">
        <v>13</v>
      </c>
      <c r="E120" s="1">
        <v>10</v>
      </c>
      <c r="F120" s="2">
        <v>59.5</v>
      </c>
      <c r="G120" s="2">
        <f>Uebersicht[[#This Row],[Stück]]*Uebersicht[[#This Row],[€ pro Stück]]</f>
        <v>595</v>
      </c>
    </row>
    <row r="121" spans="1:7">
      <c r="A121" s="9">
        <v>2014</v>
      </c>
      <c r="B121" s="1" t="s">
        <v>12</v>
      </c>
      <c r="C121" s="1" t="s">
        <v>15</v>
      </c>
      <c r="D121" s="1" t="s">
        <v>13</v>
      </c>
      <c r="E121" s="1">
        <v>20</v>
      </c>
      <c r="F121" s="2">
        <v>59.5</v>
      </c>
      <c r="G121" s="2">
        <f>Uebersicht[[#This Row],[Stück]]*Uebersicht[[#This Row],[€ pro Stück]]</f>
        <v>1190</v>
      </c>
    </row>
    <row r="122" spans="1:7">
      <c r="A122" s="9">
        <v>2014</v>
      </c>
      <c r="B122" s="1" t="s">
        <v>21</v>
      </c>
      <c r="C122" s="1" t="s">
        <v>15</v>
      </c>
      <c r="D122" s="1" t="s">
        <v>9</v>
      </c>
      <c r="E122" s="1">
        <v>10</v>
      </c>
      <c r="F122" s="2">
        <v>59.5</v>
      </c>
      <c r="G122" s="2">
        <f>Uebersicht[[#This Row],[Stück]]*Uebersicht[[#This Row],[€ pro Stück]]</f>
        <v>595</v>
      </c>
    </row>
    <row r="123" spans="1:7">
      <c r="A123" s="9">
        <v>2015</v>
      </c>
      <c r="B123" s="1" t="s">
        <v>12</v>
      </c>
      <c r="C123" s="1" t="s">
        <v>15</v>
      </c>
      <c r="D123" s="1" t="s">
        <v>13</v>
      </c>
      <c r="E123" s="1">
        <v>10</v>
      </c>
      <c r="F123" s="2">
        <v>59.5</v>
      </c>
      <c r="G123" s="2">
        <f>Uebersicht[[#This Row],[Stück]]*Uebersicht[[#This Row],[€ pro Stück]]</f>
        <v>595</v>
      </c>
    </row>
    <row r="124" spans="1:7">
      <c r="A124" s="9">
        <v>2016</v>
      </c>
      <c r="B124" s="1" t="s">
        <v>12</v>
      </c>
      <c r="C124" s="1" t="s">
        <v>15</v>
      </c>
      <c r="D124" s="1" t="s">
        <v>17</v>
      </c>
      <c r="E124" s="1">
        <v>10</v>
      </c>
      <c r="F124" s="2">
        <v>59.5</v>
      </c>
      <c r="G124" s="2">
        <f>Uebersicht[[#This Row],[Stück]]*Uebersicht[[#This Row],[€ pro Stück]]</f>
        <v>595</v>
      </c>
    </row>
    <row r="125" spans="1:7">
      <c r="A125" s="9">
        <v>2015</v>
      </c>
      <c r="B125" s="1" t="s">
        <v>21</v>
      </c>
      <c r="C125" s="1" t="s">
        <v>15</v>
      </c>
      <c r="D125" s="1" t="s">
        <v>18</v>
      </c>
      <c r="E125" s="1">
        <v>13</v>
      </c>
      <c r="F125" s="2">
        <v>58.5</v>
      </c>
      <c r="G125" s="2">
        <f>Uebersicht[[#This Row],[Stück]]*Uebersicht[[#This Row],[€ pro Stück]]</f>
        <v>760.5</v>
      </c>
    </row>
    <row r="126" spans="1:7">
      <c r="A126" s="9">
        <v>2016</v>
      </c>
      <c r="B126" s="1" t="s">
        <v>12</v>
      </c>
      <c r="C126" s="1" t="s">
        <v>15</v>
      </c>
      <c r="D126" s="1" t="s">
        <v>9</v>
      </c>
      <c r="E126" s="1">
        <v>13</v>
      </c>
      <c r="F126" s="2">
        <v>58.5</v>
      </c>
      <c r="G126" s="2">
        <f>Uebersicht[[#This Row],[Stück]]*Uebersicht[[#This Row],[€ pro Stück]]</f>
        <v>760.5</v>
      </c>
    </row>
    <row r="127" spans="1:7">
      <c r="A127" s="9">
        <v>2015</v>
      </c>
      <c r="B127" s="1" t="s">
        <v>12</v>
      </c>
      <c r="C127" s="1" t="s">
        <v>8</v>
      </c>
      <c r="D127" s="1" t="s">
        <v>18</v>
      </c>
      <c r="E127" s="1">
        <v>25</v>
      </c>
      <c r="F127" s="2">
        <v>56.25</v>
      </c>
      <c r="G127" s="2">
        <f>Uebersicht[[#This Row],[Stück]]*Uebersicht[[#This Row],[€ pro Stück]]</f>
        <v>1406.25</v>
      </c>
    </row>
    <row r="128" spans="1:7">
      <c r="A128" s="9">
        <v>2015</v>
      </c>
      <c r="B128" s="1" t="s">
        <v>12</v>
      </c>
      <c r="C128" s="1" t="s">
        <v>8</v>
      </c>
      <c r="D128" s="1" t="s">
        <v>18</v>
      </c>
      <c r="E128" s="1">
        <v>25</v>
      </c>
      <c r="F128" s="2">
        <v>56.25</v>
      </c>
      <c r="G128" s="2">
        <f>Uebersicht[[#This Row],[Stück]]*Uebersicht[[#This Row],[€ pro Stück]]</f>
        <v>1406.25</v>
      </c>
    </row>
    <row r="129" spans="1:7">
      <c r="A129" s="9">
        <v>2015</v>
      </c>
      <c r="B129" s="1" t="s">
        <v>12</v>
      </c>
      <c r="C129" s="1" t="s">
        <v>8</v>
      </c>
      <c r="D129" s="1" t="s">
        <v>18</v>
      </c>
      <c r="E129" s="1">
        <v>25</v>
      </c>
      <c r="F129" s="2">
        <v>56.25</v>
      </c>
      <c r="G129" s="2">
        <f>Uebersicht[[#This Row],[Stück]]*Uebersicht[[#This Row],[€ pro Stück]]</f>
        <v>1406.25</v>
      </c>
    </row>
    <row r="130" spans="1:7">
      <c r="A130" s="9">
        <v>2015</v>
      </c>
      <c r="B130" s="1" t="s">
        <v>12</v>
      </c>
      <c r="C130" s="1" t="s">
        <v>8</v>
      </c>
      <c r="D130" s="1" t="s">
        <v>18</v>
      </c>
      <c r="E130" s="1">
        <v>25</v>
      </c>
      <c r="F130" s="2">
        <v>56.25</v>
      </c>
      <c r="G130" s="2">
        <f>Uebersicht[[#This Row],[Stück]]*Uebersicht[[#This Row],[€ pro Stück]]</f>
        <v>1406.25</v>
      </c>
    </row>
    <row r="131" spans="1:7">
      <c r="A131" s="9">
        <v>2014</v>
      </c>
      <c r="B131" s="1" t="s">
        <v>14</v>
      </c>
      <c r="C131" s="1" t="s">
        <v>15</v>
      </c>
      <c r="D131" s="1" t="s">
        <v>9</v>
      </c>
      <c r="E131" s="1">
        <v>8</v>
      </c>
      <c r="F131" s="2">
        <v>56</v>
      </c>
      <c r="G131" s="2">
        <f>Uebersicht[[#This Row],[Stück]]*Uebersicht[[#This Row],[€ pro Stück]]</f>
        <v>448</v>
      </c>
    </row>
    <row r="132" spans="1:7">
      <c r="A132" s="9">
        <v>2014</v>
      </c>
      <c r="B132" s="1" t="s">
        <v>14</v>
      </c>
      <c r="C132" s="1" t="s">
        <v>15</v>
      </c>
      <c r="D132" s="1" t="s">
        <v>9</v>
      </c>
      <c r="E132" s="1">
        <v>8</v>
      </c>
      <c r="F132" s="2">
        <v>56</v>
      </c>
      <c r="G132" s="2">
        <f>Uebersicht[[#This Row],[Stück]]*Uebersicht[[#This Row],[€ pro Stück]]</f>
        <v>448</v>
      </c>
    </row>
    <row r="133" spans="1:7">
      <c r="A133" s="9">
        <v>2014</v>
      </c>
      <c r="B133" s="1" t="s">
        <v>14</v>
      </c>
      <c r="C133" s="1" t="s">
        <v>15</v>
      </c>
      <c r="D133" s="1" t="s">
        <v>9</v>
      </c>
      <c r="E133" s="1">
        <v>8</v>
      </c>
      <c r="F133" s="2">
        <v>56</v>
      </c>
      <c r="G133" s="2">
        <f>Uebersicht[[#This Row],[Stück]]*Uebersicht[[#This Row],[€ pro Stück]]</f>
        <v>448</v>
      </c>
    </row>
    <row r="134" spans="1:7">
      <c r="A134" s="9">
        <v>2014</v>
      </c>
      <c r="B134" s="1" t="s">
        <v>14</v>
      </c>
      <c r="C134" s="1" t="s">
        <v>15</v>
      </c>
      <c r="D134" s="1" t="s">
        <v>9</v>
      </c>
      <c r="E134" s="1">
        <v>16</v>
      </c>
      <c r="F134" s="2">
        <v>56</v>
      </c>
      <c r="G134" s="2">
        <f>Uebersicht[[#This Row],[Stück]]*Uebersicht[[#This Row],[€ pro Stück]]</f>
        <v>896</v>
      </c>
    </row>
    <row r="135" spans="1:7">
      <c r="A135" s="9">
        <v>2014</v>
      </c>
      <c r="B135" s="1" t="s">
        <v>14</v>
      </c>
      <c r="C135" s="1" t="s">
        <v>15</v>
      </c>
      <c r="D135" s="1" t="s">
        <v>9</v>
      </c>
      <c r="E135" s="1">
        <v>16</v>
      </c>
      <c r="F135" s="2">
        <v>56</v>
      </c>
      <c r="G135" s="2">
        <f>Uebersicht[[#This Row],[Stück]]*Uebersicht[[#This Row],[€ pro Stück]]</f>
        <v>896</v>
      </c>
    </row>
    <row r="136" spans="1:7">
      <c r="A136" s="9">
        <v>2015</v>
      </c>
      <c r="B136" s="1" t="s">
        <v>21</v>
      </c>
      <c r="C136" s="1" t="s">
        <v>15</v>
      </c>
      <c r="D136" s="1" t="s">
        <v>19</v>
      </c>
      <c r="E136" s="1">
        <v>8</v>
      </c>
      <c r="F136" s="2">
        <v>56</v>
      </c>
      <c r="G136" s="2">
        <f>Uebersicht[[#This Row],[Stück]]*Uebersicht[[#This Row],[€ pro Stück]]</f>
        <v>448</v>
      </c>
    </row>
    <row r="137" spans="1:7">
      <c r="A137" s="9">
        <v>2015</v>
      </c>
      <c r="B137" s="1" t="s">
        <v>14</v>
      </c>
      <c r="C137" s="1" t="s">
        <v>15</v>
      </c>
      <c r="D137" s="1" t="s">
        <v>9</v>
      </c>
      <c r="E137" s="1">
        <v>16</v>
      </c>
      <c r="F137" s="2">
        <v>56</v>
      </c>
      <c r="G137" s="2">
        <f>Uebersicht[[#This Row],[Stück]]*Uebersicht[[#This Row],[€ pro Stück]]</f>
        <v>896</v>
      </c>
    </row>
    <row r="138" spans="1:7">
      <c r="A138" s="9">
        <v>2015</v>
      </c>
      <c r="B138" s="1" t="s">
        <v>14</v>
      </c>
      <c r="C138" s="1" t="s">
        <v>15</v>
      </c>
      <c r="D138" s="1" t="s">
        <v>9</v>
      </c>
      <c r="E138" s="1">
        <v>16</v>
      </c>
      <c r="F138" s="2">
        <v>56</v>
      </c>
      <c r="G138" s="2">
        <f>Uebersicht[[#This Row],[Stück]]*Uebersicht[[#This Row],[€ pro Stück]]</f>
        <v>896</v>
      </c>
    </row>
    <row r="139" spans="1:7">
      <c r="A139" s="9">
        <v>2015</v>
      </c>
      <c r="B139" s="1" t="s">
        <v>14</v>
      </c>
      <c r="C139" s="1" t="s">
        <v>15</v>
      </c>
      <c r="D139" s="1" t="s">
        <v>9</v>
      </c>
      <c r="E139" s="1">
        <v>24</v>
      </c>
      <c r="F139" s="2">
        <v>56</v>
      </c>
      <c r="G139" s="2">
        <f>Uebersicht[[#This Row],[Stück]]*Uebersicht[[#This Row],[€ pro Stück]]</f>
        <v>1344</v>
      </c>
    </row>
    <row r="140" spans="1:7">
      <c r="A140" s="9">
        <v>2015</v>
      </c>
      <c r="B140" s="1" t="s">
        <v>14</v>
      </c>
      <c r="C140" s="1" t="s">
        <v>15</v>
      </c>
      <c r="D140" s="1" t="s">
        <v>9</v>
      </c>
      <c r="E140" s="1">
        <v>24</v>
      </c>
      <c r="F140" s="2">
        <v>56</v>
      </c>
      <c r="G140" s="2">
        <f>Uebersicht[[#This Row],[Stück]]*Uebersicht[[#This Row],[€ pro Stück]]</f>
        <v>1344</v>
      </c>
    </row>
    <row r="141" spans="1:7">
      <c r="A141" s="9">
        <v>2015</v>
      </c>
      <c r="B141" s="1" t="s">
        <v>14</v>
      </c>
      <c r="C141" s="1" t="s">
        <v>15</v>
      </c>
      <c r="D141" s="1" t="s">
        <v>9</v>
      </c>
      <c r="E141" s="1">
        <v>16</v>
      </c>
      <c r="F141" s="2">
        <v>56</v>
      </c>
      <c r="G141" s="2">
        <f>Uebersicht[[#This Row],[Stück]]*Uebersicht[[#This Row],[€ pro Stück]]</f>
        <v>896</v>
      </c>
    </row>
    <row r="142" spans="1:7">
      <c r="A142" s="9">
        <v>2015</v>
      </c>
      <c r="B142" s="1" t="s">
        <v>14</v>
      </c>
      <c r="C142" s="1" t="s">
        <v>15</v>
      </c>
      <c r="D142" s="1" t="s">
        <v>9</v>
      </c>
      <c r="E142" s="1">
        <v>16</v>
      </c>
      <c r="F142" s="2">
        <v>56</v>
      </c>
      <c r="G142" s="2">
        <f>Uebersicht[[#This Row],[Stück]]*Uebersicht[[#This Row],[€ pro Stück]]</f>
        <v>896</v>
      </c>
    </row>
    <row r="143" spans="1:7">
      <c r="A143" s="9">
        <v>2016</v>
      </c>
      <c r="B143" s="1" t="s">
        <v>12</v>
      </c>
      <c r="C143" s="1" t="s">
        <v>15</v>
      </c>
      <c r="D143" s="1" t="s">
        <v>11</v>
      </c>
      <c r="E143" s="1">
        <v>12</v>
      </c>
      <c r="F143" s="2">
        <v>54</v>
      </c>
      <c r="G143" s="2">
        <f>Uebersicht[[#This Row],[Stück]]*Uebersicht[[#This Row],[€ pro Stück]]</f>
        <v>648</v>
      </c>
    </row>
    <row r="144" spans="1:7">
      <c r="A144" s="9">
        <v>2014</v>
      </c>
      <c r="B144" s="1" t="s">
        <v>12</v>
      </c>
      <c r="C144" s="1" t="s">
        <v>15</v>
      </c>
      <c r="D144" s="1" t="s">
        <v>13</v>
      </c>
      <c r="E144" s="1">
        <v>15</v>
      </c>
      <c r="F144" s="2">
        <v>52.5</v>
      </c>
      <c r="G144" s="2">
        <f>Uebersicht[[#This Row],[Stück]]*Uebersicht[[#This Row],[€ pro Stück]]</f>
        <v>787.5</v>
      </c>
    </row>
    <row r="145" spans="1:7">
      <c r="A145" s="9">
        <v>2014</v>
      </c>
      <c r="B145" s="1" t="s">
        <v>12</v>
      </c>
      <c r="C145" s="1" t="s">
        <v>15</v>
      </c>
      <c r="D145" s="1" t="s">
        <v>13</v>
      </c>
      <c r="E145" s="1">
        <v>15</v>
      </c>
      <c r="F145" s="2">
        <v>52.5</v>
      </c>
      <c r="G145" s="2">
        <f>Uebersicht[[#This Row],[Stück]]*Uebersicht[[#This Row],[€ pro Stück]]</f>
        <v>787.5</v>
      </c>
    </row>
    <row r="146" spans="1:7">
      <c r="A146" s="9">
        <v>2014</v>
      </c>
      <c r="B146" s="1" t="s">
        <v>12</v>
      </c>
      <c r="C146" s="1" t="s">
        <v>15</v>
      </c>
      <c r="D146" s="1" t="s">
        <v>13</v>
      </c>
      <c r="E146" s="1">
        <v>15</v>
      </c>
      <c r="F146" s="2">
        <v>52.5</v>
      </c>
      <c r="G146" s="2">
        <f>Uebersicht[[#This Row],[Stück]]*Uebersicht[[#This Row],[€ pro Stück]]</f>
        <v>787.5</v>
      </c>
    </row>
    <row r="147" spans="1:7">
      <c r="A147" s="9">
        <v>2014</v>
      </c>
      <c r="B147" s="1" t="s">
        <v>12</v>
      </c>
      <c r="C147" s="1" t="s">
        <v>15</v>
      </c>
      <c r="D147" s="1" t="s">
        <v>13</v>
      </c>
      <c r="E147" s="1">
        <v>15</v>
      </c>
      <c r="F147" s="2">
        <v>52.5</v>
      </c>
      <c r="G147" s="2">
        <f>Uebersicht[[#This Row],[Stück]]*Uebersicht[[#This Row],[€ pro Stück]]</f>
        <v>787.5</v>
      </c>
    </row>
    <row r="148" spans="1:7">
      <c r="A148" s="9">
        <v>2014</v>
      </c>
      <c r="B148" s="1" t="s">
        <v>12</v>
      </c>
      <c r="C148" s="1" t="s">
        <v>15</v>
      </c>
      <c r="D148" s="1" t="s">
        <v>13</v>
      </c>
      <c r="E148" s="1">
        <v>5</v>
      </c>
      <c r="F148" s="2">
        <v>52.5</v>
      </c>
      <c r="G148" s="2">
        <f>Uebersicht[[#This Row],[Stück]]*Uebersicht[[#This Row],[€ pro Stück]]</f>
        <v>262.5</v>
      </c>
    </row>
    <row r="149" spans="1:7">
      <c r="A149" s="9">
        <v>2014</v>
      </c>
      <c r="B149" s="1" t="s">
        <v>12</v>
      </c>
      <c r="C149" s="1" t="s">
        <v>15</v>
      </c>
      <c r="D149" s="1" t="s">
        <v>13</v>
      </c>
      <c r="E149" s="1">
        <v>5</v>
      </c>
      <c r="F149" s="2">
        <v>52.5</v>
      </c>
      <c r="G149" s="2">
        <f>Uebersicht[[#This Row],[Stück]]*Uebersicht[[#This Row],[€ pro Stück]]</f>
        <v>262.5</v>
      </c>
    </row>
    <row r="150" spans="1:7">
      <c r="A150" s="9">
        <v>2014</v>
      </c>
      <c r="B150" s="1" t="s">
        <v>21</v>
      </c>
      <c r="C150" s="1" t="s">
        <v>15</v>
      </c>
      <c r="D150" s="1" t="s">
        <v>19</v>
      </c>
      <c r="E150" s="1">
        <v>15</v>
      </c>
      <c r="F150" s="2">
        <v>52.5</v>
      </c>
      <c r="G150" s="2">
        <f>Uebersicht[[#This Row],[Stück]]*Uebersicht[[#This Row],[€ pro Stück]]</f>
        <v>787.5</v>
      </c>
    </row>
    <row r="151" spans="1:7">
      <c r="A151" s="9">
        <v>2014</v>
      </c>
      <c r="B151" s="1" t="s">
        <v>21</v>
      </c>
      <c r="C151" s="1" t="s">
        <v>15</v>
      </c>
      <c r="D151" s="1" t="s">
        <v>19</v>
      </c>
      <c r="E151" s="1">
        <v>15</v>
      </c>
      <c r="F151" s="2">
        <v>52.5</v>
      </c>
      <c r="G151" s="2">
        <f>Uebersicht[[#This Row],[Stück]]*Uebersicht[[#This Row],[€ pro Stück]]</f>
        <v>787.5</v>
      </c>
    </row>
    <row r="152" spans="1:7">
      <c r="A152" s="9">
        <v>2014</v>
      </c>
      <c r="B152" s="1" t="s">
        <v>14</v>
      </c>
      <c r="C152" s="1" t="s">
        <v>15</v>
      </c>
      <c r="D152" s="1" t="s">
        <v>18</v>
      </c>
      <c r="E152" s="1">
        <v>5</v>
      </c>
      <c r="F152" s="2">
        <v>52.5</v>
      </c>
      <c r="G152" s="2">
        <f>Uebersicht[[#This Row],[Stück]]*Uebersicht[[#This Row],[€ pro Stück]]</f>
        <v>262.5</v>
      </c>
    </row>
    <row r="153" spans="1:7">
      <c r="A153" s="9">
        <v>2014</v>
      </c>
      <c r="B153" s="1" t="s">
        <v>14</v>
      </c>
      <c r="C153" s="1" t="s">
        <v>15</v>
      </c>
      <c r="D153" s="1" t="s">
        <v>18</v>
      </c>
      <c r="E153" s="1">
        <v>5</v>
      </c>
      <c r="F153" s="2">
        <v>52.5</v>
      </c>
      <c r="G153" s="2">
        <f>Uebersicht[[#This Row],[Stück]]*Uebersicht[[#This Row],[€ pro Stück]]</f>
        <v>262.5</v>
      </c>
    </row>
    <row r="154" spans="1:7">
      <c r="A154" s="9">
        <v>2014</v>
      </c>
      <c r="B154" s="1" t="s">
        <v>14</v>
      </c>
      <c r="C154" s="1" t="s">
        <v>15</v>
      </c>
      <c r="D154" s="1" t="s">
        <v>18</v>
      </c>
      <c r="E154" s="1">
        <v>15</v>
      </c>
      <c r="F154" s="2">
        <v>52.5</v>
      </c>
      <c r="G154" s="2">
        <f>Uebersicht[[#This Row],[Stück]]*Uebersicht[[#This Row],[€ pro Stück]]</f>
        <v>787.5</v>
      </c>
    </row>
    <row r="155" spans="1:7">
      <c r="A155" s="9">
        <v>2015</v>
      </c>
      <c r="B155" s="1" t="s">
        <v>10</v>
      </c>
      <c r="C155" s="1" t="s">
        <v>15</v>
      </c>
      <c r="D155" s="1" t="s">
        <v>18</v>
      </c>
      <c r="E155" s="1">
        <v>5</v>
      </c>
      <c r="F155" s="2">
        <v>52.5</v>
      </c>
      <c r="G155" s="2">
        <f>Uebersicht[[#This Row],[Stück]]*Uebersicht[[#This Row],[€ pro Stück]]</f>
        <v>262.5</v>
      </c>
    </row>
    <row r="156" spans="1:7">
      <c r="A156" s="9">
        <v>2015</v>
      </c>
      <c r="B156" s="1" t="s">
        <v>21</v>
      </c>
      <c r="C156" s="1" t="s">
        <v>15</v>
      </c>
      <c r="D156" s="1" t="s">
        <v>19</v>
      </c>
      <c r="E156" s="1">
        <v>15</v>
      </c>
      <c r="F156" s="2">
        <v>52.5</v>
      </c>
      <c r="G156" s="2">
        <f>Uebersicht[[#This Row],[Stück]]*Uebersicht[[#This Row],[€ pro Stück]]</f>
        <v>787.5</v>
      </c>
    </row>
    <row r="157" spans="1:7">
      <c r="A157" s="9">
        <v>2015</v>
      </c>
      <c r="B157" s="1" t="s">
        <v>21</v>
      </c>
      <c r="C157" s="1" t="s">
        <v>15</v>
      </c>
      <c r="D157" s="1" t="s">
        <v>19</v>
      </c>
      <c r="E157" s="1">
        <v>25</v>
      </c>
      <c r="F157" s="2">
        <v>52.5</v>
      </c>
      <c r="G157" s="2">
        <f>Uebersicht[[#This Row],[Stück]]*Uebersicht[[#This Row],[€ pro Stück]]</f>
        <v>1312.5</v>
      </c>
    </row>
    <row r="158" spans="1:7">
      <c r="A158" s="9">
        <v>2015</v>
      </c>
      <c r="B158" s="1" t="s">
        <v>14</v>
      </c>
      <c r="C158" s="1" t="s">
        <v>15</v>
      </c>
      <c r="D158" s="1" t="s">
        <v>18</v>
      </c>
      <c r="E158" s="1">
        <v>15</v>
      </c>
      <c r="F158" s="2">
        <v>52.5</v>
      </c>
      <c r="G158" s="2">
        <f>Uebersicht[[#This Row],[Stück]]*Uebersicht[[#This Row],[€ pro Stück]]</f>
        <v>787.5</v>
      </c>
    </row>
    <row r="159" spans="1:7">
      <c r="A159" s="9">
        <v>2016</v>
      </c>
      <c r="B159" s="1" t="s">
        <v>12</v>
      </c>
      <c r="C159" s="1" t="s">
        <v>15</v>
      </c>
      <c r="D159" s="1" t="s">
        <v>17</v>
      </c>
      <c r="E159" s="1">
        <v>15</v>
      </c>
      <c r="F159" s="2">
        <v>52.5</v>
      </c>
      <c r="G159" s="2">
        <f>Uebersicht[[#This Row],[Stück]]*Uebersicht[[#This Row],[€ pro Stück]]</f>
        <v>787.5</v>
      </c>
    </row>
    <row r="160" spans="1:7">
      <c r="A160" s="9">
        <v>2015</v>
      </c>
      <c r="B160" s="1" t="s">
        <v>21</v>
      </c>
      <c r="C160" s="1" t="s">
        <v>15</v>
      </c>
      <c r="D160" s="1" t="s">
        <v>18</v>
      </c>
      <c r="E160" s="1">
        <v>10</v>
      </c>
      <c r="F160" s="2">
        <v>49.5</v>
      </c>
      <c r="G160" s="2">
        <f>Uebersicht[[#This Row],[Stück]]*Uebersicht[[#This Row],[€ pro Stück]]</f>
        <v>495</v>
      </c>
    </row>
    <row r="161" spans="1:7">
      <c r="A161" s="9">
        <v>2015</v>
      </c>
      <c r="B161" s="1" t="s">
        <v>21</v>
      </c>
      <c r="C161" s="1" t="s">
        <v>15</v>
      </c>
      <c r="D161" s="1" t="s">
        <v>18</v>
      </c>
      <c r="E161" s="1">
        <v>10</v>
      </c>
      <c r="F161" s="2">
        <v>49.5</v>
      </c>
      <c r="G161" s="2">
        <f>Uebersicht[[#This Row],[Stück]]*Uebersicht[[#This Row],[€ pro Stück]]</f>
        <v>495</v>
      </c>
    </row>
    <row r="162" spans="1:7">
      <c r="A162" s="9">
        <v>2015</v>
      </c>
      <c r="B162" s="1" t="s">
        <v>21</v>
      </c>
      <c r="C162" s="1" t="s">
        <v>15</v>
      </c>
      <c r="D162" s="1" t="s">
        <v>18</v>
      </c>
      <c r="E162" s="1">
        <v>10</v>
      </c>
      <c r="F162" s="2">
        <v>49.5</v>
      </c>
      <c r="G162" s="2">
        <f>Uebersicht[[#This Row],[Stück]]*Uebersicht[[#This Row],[€ pro Stück]]</f>
        <v>495</v>
      </c>
    </row>
    <row r="163" spans="1:7">
      <c r="A163" s="9">
        <v>2014</v>
      </c>
      <c r="B163" s="1" t="s">
        <v>21</v>
      </c>
      <c r="C163" s="1" t="s">
        <v>15</v>
      </c>
      <c r="D163" s="1" t="s">
        <v>9</v>
      </c>
      <c r="E163" s="1">
        <v>16</v>
      </c>
      <c r="F163" s="2">
        <v>49</v>
      </c>
      <c r="G163" s="2">
        <f>Uebersicht[[#This Row],[Stück]]*Uebersicht[[#This Row],[€ pro Stück]]</f>
        <v>784</v>
      </c>
    </row>
    <row r="164" spans="1:7">
      <c r="A164" s="9">
        <v>2014</v>
      </c>
      <c r="B164" s="1" t="s">
        <v>21</v>
      </c>
      <c r="C164" s="1" t="s">
        <v>15</v>
      </c>
      <c r="D164" s="1" t="s">
        <v>9</v>
      </c>
      <c r="E164" s="1">
        <v>8</v>
      </c>
      <c r="F164" s="2">
        <v>49</v>
      </c>
      <c r="G164" s="2">
        <f>Uebersicht[[#This Row],[Stück]]*Uebersicht[[#This Row],[€ pro Stück]]</f>
        <v>392</v>
      </c>
    </row>
    <row r="165" spans="1:7">
      <c r="A165" s="9">
        <v>2014</v>
      </c>
      <c r="B165" s="1" t="s">
        <v>21</v>
      </c>
      <c r="C165" s="1" t="s">
        <v>15</v>
      </c>
      <c r="D165" s="1" t="s">
        <v>19</v>
      </c>
      <c r="E165" s="1">
        <v>8</v>
      </c>
      <c r="F165" s="2">
        <v>49</v>
      </c>
      <c r="G165" s="2">
        <f>Uebersicht[[#This Row],[Stück]]*Uebersicht[[#This Row],[€ pro Stück]]</f>
        <v>392</v>
      </c>
    </row>
    <row r="166" spans="1:7">
      <c r="A166" s="9">
        <v>2015</v>
      </c>
      <c r="B166" s="1" t="s">
        <v>21</v>
      </c>
      <c r="C166" s="1" t="s">
        <v>15</v>
      </c>
      <c r="D166" s="1" t="s">
        <v>17</v>
      </c>
      <c r="E166" s="1">
        <v>16</v>
      </c>
      <c r="F166" s="2">
        <v>49</v>
      </c>
      <c r="G166" s="2">
        <f>Uebersicht[[#This Row],[Stück]]*Uebersicht[[#This Row],[€ pro Stück]]</f>
        <v>784</v>
      </c>
    </row>
    <row r="167" spans="1:7">
      <c r="A167" s="9">
        <v>2015</v>
      </c>
      <c r="B167" s="1" t="s">
        <v>21</v>
      </c>
      <c r="C167" s="1" t="s">
        <v>15</v>
      </c>
      <c r="D167" s="1" t="s">
        <v>19</v>
      </c>
      <c r="E167" s="1">
        <v>16</v>
      </c>
      <c r="F167" s="2">
        <v>49</v>
      </c>
      <c r="G167" s="2">
        <f>Uebersicht[[#This Row],[Stück]]*Uebersicht[[#This Row],[€ pro Stück]]</f>
        <v>784</v>
      </c>
    </row>
    <row r="168" spans="1:7">
      <c r="A168" s="9">
        <v>2015</v>
      </c>
      <c r="B168" s="1" t="s">
        <v>21</v>
      </c>
      <c r="C168" s="1" t="s">
        <v>15</v>
      </c>
      <c r="D168" s="1" t="s">
        <v>19</v>
      </c>
      <c r="E168" s="1">
        <v>8</v>
      </c>
      <c r="F168" s="2">
        <v>49</v>
      </c>
      <c r="G168" s="2">
        <f>Uebersicht[[#This Row],[Stück]]*Uebersicht[[#This Row],[€ pro Stück]]</f>
        <v>392</v>
      </c>
    </row>
    <row r="169" spans="1:7">
      <c r="A169" s="9">
        <v>2016</v>
      </c>
      <c r="B169" s="1" t="s">
        <v>21</v>
      </c>
      <c r="C169" s="1" t="s">
        <v>15</v>
      </c>
      <c r="D169" s="1" t="s">
        <v>19</v>
      </c>
      <c r="E169" s="1">
        <v>8</v>
      </c>
      <c r="F169" s="2">
        <v>49</v>
      </c>
      <c r="G169" s="2">
        <f>Uebersicht[[#This Row],[Stück]]*Uebersicht[[#This Row],[€ pro Stück]]</f>
        <v>392</v>
      </c>
    </row>
    <row r="170" spans="1:7">
      <c r="A170" s="9">
        <v>2014</v>
      </c>
      <c r="B170" s="1" t="s">
        <v>12</v>
      </c>
      <c r="C170" s="1" t="s">
        <v>15</v>
      </c>
      <c r="D170" s="1" t="s">
        <v>13</v>
      </c>
      <c r="E170" s="1">
        <v>10</v>
      </c>
      <c r="F170" s="2">
        <v>45.5</v>
      </c>
      <c r="G170" s="2">
        <f>Uebersicht[[#This Row],[Stück]]*Uebersicht[[#This Row],[€ pro Stück]]</f>
        <v>455</v>
      </c>
    </row>
    <row r="171" spans="1:7">
      <c r="A171" s="9">
        <v>2014</v>
      </c>
      <c r="B171" s="1" t="s">
        <v>12</v>
      </c>
      <c r="C171" s="1" t="s">
        <v>15</v>
      </c>
      <c r="D171" s="1" t="s">
        <v>13</v>
      </c>
      <c r="E171" s="1">
        <v>13</v>
      </c>
      <c r="F171" s="2">
        <v>45.5</v>
      </c>
      <c r="G171" s="2">
        <f>Uebersicht[[#This Row],[Stück]]*Uebersicht[[#This Row],[€ pro Stück]]</f>
        <v>591.5</v>
      </c>
    </row>
    <row r="172" spans="1:7">
      <c r="A172" s="9">
        <v>2014</v>
      </c>
      <c r="B172" s="1" t="s">
        <v>12</v>
      </c>
      <c r="C172" s="1" t="s">
        <v>15</v>
      </c>
      <c r="D172" s="1" t="s">
        <v>13</v>
      </c>
      <c r="E172" s="1">
        <v>13</v>
      </c>
      <c r="F172" s="2">
        <v>45.5</v>
      </c>
      <c r="G172" s="2">
        <f>Uebersicht[[#This Row],[Stück]]*Uebersicht[[#This Row],[€ pro Stück]]</f>
        <v>591.5</v>
      </c>
    </row>
    <row r="173" spans="1:7">
      <c r="A173" s="9">
        <v>2014</v>
      </c>
      <c r="B173" s="1" t="s">
        <v>21</v>
      </c>
      <c r="C173" s="1" t="s">
        <v>15</v>
      </c>
      <c r="D173" s="1" t="s">
        <v>19</v>
      </c>
      <c r="E173" s="1">
        <v>13</v>
      </c>
      <c r="F173" s="2">
        <v>45.5</v>
      </c>
      <c r="G173" s="2">
        <f>Uebersicht[[#This Row],[Stück]]*Uebersicht[[#This Row],[€ pro Stück]]</f>
        <v>591.5</v>
      </c>
    </row>
    <row r="174" spans="1:7">
      <c r="A174" s="9">
        <v>2015</v>
      </c>
      <c r="B174" s="1" t="s">
        <v>12</v>
      </c>
      <c r="C174" s="1" t="s">
        <v>15</v>
      </c>
      <c r="D174" s="1" t="s">
        <v>17</v>
      </c>
      <c r="E174" s="1">
        <v>10</v>
      </c>
      <c r="F174" s="2">
        <v>45.5</v>
      </c>
      <c r="G174" s="2">
        <f>Uebersicht[[#This Row],[Stück]]*Uebersicht[[#This Row],[€ pro Stück]]</f>
        <v>455</v>
      </c>
    </row>
    <row r="175" spans="1:7">
      <c r="A175" s="9">
        <v>2015</v>
      </c>
      <c r="B175" s="1" t="s">
        <v>12</v>
      </c>
      <c r="C175" s="1" t="s">
        <v>15</v>
      </c>
      <c r="D175" s="1" t="s">
        <v>17</v>
      </c>
      <c r="E175" s="1">
        <v>10</v>
      </c>
      <c r="F175" s="2">
        <v>45.5</v>
      </c>
      <c r="G175" s="2">
        <f>Uebersicht[[#This Row],[Stück]]*Uebersicht[[#This Row],[€ pro Stück]]</f>
        <v>455</v>
      </c>
    </row>
    <row r="176" spans="1:7">
      <c r="A176" s="9">
        <v>2015</v>
      </c>
      <c r="B176" s="1" t="s">
        <v>12</v>
      </c>
      <c r="C176" s="1" t="s">
        <v>15</v>
      </c>
      <c r="D176" s="1" t="s">
        <v>17</v>
      </c>
      <c r="E176" s="1">
        <v>20</v>
      </c>
      <c r="F176" s="2">
        <v>45.5</v>
      </c>
      <c r="G176" s="2">
        <f>Uebersicht[[#This Row],[Stück]]*Uebersicht[[#This Row],[€ pro Stück]]</f>
        <v>910</v>
      </c>
    </row>
    <row r="177" spans="1:7">
      <c r="A177" s="9">
        <v>2015</v>
      </c>
      <c r="B177" s="1" t="s">
        <v>12</v>
      </c>
      <c r="C177" s="1" t="s">
        <v>15</v>
      </c>
      <c r="D177" s="1" t="s">
        <v>9</v>
      </c>
      <c r="E177" s="1">
        <v>13</v>
      </c>
      <c r="F177" s="2">
        <v>45.5</v>
      </c>
      <c r="G177" s="2">
        <f>Uebersicht[[#This Row],[Stück]]*Uebersicht[[#This Row],[€ pro Stück]]</f>
        <v>591.5</v>
      </c>
    </row>
    <row r="178" spans="1:7">
      <c r="A178" s="9">
        <v>2015</v>
      </c>
      <c r="B178" s="1" t="s">
        <v>10</v>
      </c>
      <c r="C178" s="1" t="s">
        <v>15</v>
      </c>
      <c r="D178" s="1" t="s">
        <v>18</v>
      </c>
      <c r="E178" s="1">
        <v>13</v>
      </c>
      <c r="F178" s="2">
        <v>45.5</v>
      </c>
      <c r="G178" s="2">
        <f>Uebersicht[[#This Row],[Stück]]*Uebersicht[[#This Row],[€ pro Stück]]</f>
        <v>591.5</v>
      </c>
    </row>
    <row r="179" spans="1:7">
      <c r="A179" s="9">
        <v>2015</v>
      </c>
      <c r="B179" s="1" t="s">
        <v>21</v>
      </c>
      <c r="C179" s="1" t="s">
        <v>15</v>
      </c>
      <c r="D179" s="1" t="s">
        <v>17</v>
      </c>
      <c r="E179" s="1">
        <v>20</v>
      </c>
      <c r="F179" s="2">
        <v>45.5</v>
      </c>
      <c r="G179" s="2">
        <f>Uebersicht[[#This Row],[Stück]]*Uebersicht[[#This Row],[€ pro Stück]]</f>
        <v>910</v>
      </c>
    </row>
    <row r="180" spans="1:7">
      <c r="A180" s="9">
        <v>2015</v>
      </c>
      <c r="B180" s="1" t="s">
        <v>21</v>
      </c>
      <c r="C180" s="1" t="s">
        <v>15</v>
      </c>
      <c r="D180" s="1" t="s">
        <v>19</v>
      </c>
      <c r="E180" s="1">
        <v>13</v>
      </c>
      <c r="F180" s="2">
        <v>45.5</v>
      </c>
      <c r="G180" s="2">
        <f>Uebersicht[[#This Row],[Stück]]*Uebersicht[[#This Row],[€ pro Stück]]</f>
        <v>591.5</v>
      </c>
    </row>
    <row r="181" spans="1:7">
      <c r="A181" s="9">
        <v>2016</v>
      </c>
      <c r="B181" s="1" t="s">
        <v>12</v>
      </c>
      <c r="C181" s="1" t="s">
        <v>15</v>
      </c>
      <c r="D181" s="1" t="s">
        <v>17</v>
      </c>
      <c r="E181" s="1">
        <v>13</v>
      </c>
      <c r="F181" s="2">
        <v>45.5</v>
      </c>
      <c r="G181" s="2">
        <f>Uebersicht[[#This Row],[Stück]]*Uebersicht[[#This Row],[€ pro Stück]]</f>
        <v>591.5</v>
      </c>
    </row>
    <row r="182" spans="1:7">
      <c r="A182" s="9">
        <v>2016</v>
      </c>
      <c r="B182" s="1" t="s">
        <v>21</v>
      </c>
      <c r="C182" s="1" t="s">
        <v>15</v>
      </c>
      <c r="D182" s="1" t="s">
        <v>18</v>
      </c>
      <c r="E182" s="1">
        <v>13</v>
      </c>
      <c r="F182" s="2">
        <v>45.5</v>
      </c>
      <c r="G182" s="2">
        <f>Uebersicht[[#This Row],[Stück]]*Uebersicht[[#This Row],[€ pro Stück]]</f>
        <v>591.5</v>
      </c>
    </row>
    <row r="183" spans="1:7">
      <c r="A183" s="9">
        <v>2015</v>
      </c>
      <c r="B183" s="1" t="s">
        <v>21</v>
      </c>
      <c r="C183" s="1" t="s">
        <v>15</v>
      </c>
      <c r="D183" s="1" t="s">
        <v>17</v>
      </c>
      <c r="E183" s="1">
        <v>12</v>
      </c>
      <c r="F183" s="2">
        <v>42</v>
      </c>
      <c r="G183" s="2">
        <f>Uebersicht[[#This Row],[Stück]]*Uebersicht[[#This Row],[€ pro Stück]]</f>
        <v>504</v>
      </c>
    </row>
    <row r="184" spans="1:7">
      <c r="A184" s="9">
        <v>2015</v>
      </c>
      <c r="B184" s="1" t="s">
        <v>21</v>
      </c>
      <c r="C184" s="1" t="s">
        <v>15</v>
      </c>
      <c r="D184" s="1" t="s">
        <v>19</v>
      </c>
      <c r="E184" s="1">
        <v>6</v>
      </c>
      <c r="F184" s="2">
        <v>42</v>
      </c>
      <c r="G184" s="2">
        <f>Uebersicht[[#This Row],[Stück]]*Uebersicht[[#This Row],[€ pro Stück]]</f>
        <v>252</v>
      </c>
    </row>
    <row r="185" spans="1:7">
      <c r="A185" s="9">
        <v>2015</v>
      </c>
      <c r="B185" s="1" t="s">
        <v>21</v>
      </c>
      <c r="C185" s="1" t="s">
        <v>15</v>
      </c>
      <c r="D185" s="1" t="s">
        <v>19</v>
      </c>
      <c r="E185" s="1">
        <v>6</v>
      </c>
      <c r="F185" s="2">
        <v>42</v>
      </c>
      <c r="G185" s="2">
        <f>Uebersicht[[#This Row],[Stück]]*Uebersicht[[#This Row],[€ pro Stück]]</f>
        <v>252</v>
      </c>
    </row>
    <row r="186" spans="1:7">
      <c r="A186" s="9">
        <v>2015</v>
      </c>
      <c r="B186" s="1" t="s">
        <v>21</v>
      </c>
      <c r="C186" s="1" t="s">
        <v>15</v>
      </c>
      <c r="D186" s="1" t="s">
        <v>19</v>
      </c>
      <c r="E186" s="1">
        <v>12</v>
      </c>
      <c r="F186" s="2">
        <v>42</v>
      </c>
      <c r="G186" s="2">
        <f>Uebersicht[[#This Row],[Stück]]*Uebersicht[[#This Row],[€ pro Stück]]</f>
        <v>504</v>
      </c>
    </row>
    <row r="187" spans="1:7">
      <c r="A187" s="9">
        <v>2015</v>
      </c>
      <c r="B187" s="1" t="s">
        <v>21</v>
      </c>
      <c r="C187" s="1" t="s">
        <v>15</v>
      </c>
      <c r="D187" s="1" t="s">
        <v>18</v>
      </c>
      <c r="E187" s="1">
        <v>12</v>
      </c>
      <c r="F187" s="2">
        <v>42</v>
      </c>
      <c r="G187" s="2">
        <f>Uebersicht[[#This Row],[Stück]]*Uebersicht[[#This Row],[€ pro Stück]]</f>
        <v>504</v>
      </c>
    </row>
    <row r="188" spans="1:7">
      <c r="A188" s="9">
        <v>2015</v>
      </c>
      <c r="B188" s="1" t="s">
        <v>21</v>
      </c>
      <c r="C188" s="1" t="s">
        <v>15</v>
      </c>
      <c r="D188" s="1" t="s">
        <v>18</v>
      </c>
      <c r="E188" s="1">
        <v>12</v>
      </c>
      <c r="F188" s="2">
        <v>42</v>
      </c>
      <c r="G188" s="2">
        <f>Uebersicht[[#This Row],[Stück]]*Uebersicht[[#This Row],[€ pro Stück]]</f>
        <v>504</v>
      </c>
    </row>
    <row r="189" spans="1:7">
      <c r="A189" s="9">
        <v>2015</v>
      </c>
      <c r="B189" s="1" t="s">
        <v>12</v>
      </c>
      <c r="C189" s="1" t="s">
        <v>8</v>
      </c>
      <c r="D189" s="1" t="s">
        <v>18</v>
      </c>
      <c r="E189" s="1">
        <v>15</v>
      </c>
      <c r="F189" s="2">
        <v>41.25</v>
      </c>
      <c r="G189" s="2">
        <f>Uebersicht[[#This Row],[Stück]]*Uebersicht[[#This Row],[€ pro Stück]]</f>
        <v>618.75</v>
      </c>
    </row>
    <row r="190" spans="1:7">
      <c r="A190" s="9">
        <v>2015</v>
      </c>
      <c r="B190" s="1" t="s">
        <v>12</v>
      </c>
      <c r="C190" s="1" t="s">
        <v>8</v>
      </c>
      <c r="D190" s="1" t="s">
        <v>18</v>
      </c>
      <c r="E190" s="1">
        <v>50</v>
      </c>
      <c r="F190" s="2">
        <v>41.25</v>
      </c>
      <c r="G190" s="2">
        <f>Uebersicht[[#This Row],[Stück]]*Uebersicht[[#This Row],[€ pro Stück]]</f>
        <v>2062.5</v>
      </c>
    </row>
    <row r="191" spans="1:7">
      <c r="A191" s="9">
        <v>2015</v>
      </c>
      <c r="B191" s="1" t="s">
        <v>12</v>
      </c>
      <c r="C191" s="1" t="s">
        <v>8</v>
      </c>
      <c r="D191" s="1" t="s">
        <v>18</v>
      </c>
      <c r="E191" s="1">
        <v>50</v>
      </c>
      <c r="F191" s="2">
        <v>41.25</v>
      </c>
      <c r="G191" s="2">
        <f>Uebersicht[[#This Row],[Stück]]*Uebersicht[[#This Row],[€ pro Stück]]</f>
        <v>2062.5</v>
      </c>
    </row>
    <row r="192" spans="1:7">
      <c r="A192" s="9">
        <v>2015</v>
      </c>
      <c r="B192" s="1" t="s">
        <v>12</v>
      </c>
      <c r="C192" s="1" t="s">
        <v>8</v>
      </c>
      <c r="D192" s="1" t="s">
        <v>18</v>
      </c>
      <c r="E192" s="1">
        <v>15</v>
      </c>
      <c r="F192" s="2">
        <v>41.25</v>
      </c>
      <c r="G192" s="2">
        <f>Uebersicht[[#This Row],[Stück]]*Uebersicht[[#This Row],[€ pro Stück]]</f>
        <v>618.75</v>
      </c>
    </row>
    <row r="193" spans="1:7">
      <c r="A193" s="9">
        <v>2015</v>
      </c>
      <c r="B193" s="1" t="s">
        <v>12</v>
      </c>
      <c r="C193" s="1" t="s">
        <v>8</v>
      </c>
      <c r="D193" s="1" t="s">
        <v>18</v>
      </c>
      <c r="E193" s="1">
        <v>15</v>
      </c>
      <c r="F193" s="2">
        <v>41.25</v>
      </c>
      <c r="G193" s="2">
        <f>Uebersicht[[#This Row],[Stück]]*Uebersicht[[#This Row],[€ pro Stück]]</f>
        <v>618.75</v>
      </c>
    </row>
    <row r="194" spans="1:7">
      <c r="A194" s="9">
        <v>2015</v>
      </c>
      <c r="B194" s="1" t="s">
        <v>12</v>
      </c>
      <c r="C194" s="1" t="s">
        <v>8</v>
      </c>
      <c r="D194" s="1" t="s">
        <v>18</v>
      </c>
      <c r="E194" s="1">
        <v>25</v>
      </c>
      <c r="F194" s="2">
        <v>41.25</v>
      </c>
      <c r="G194" s="2">
        <f>Uebersicht[[#This Row],[Stück]]*Uebersicht[[#This Row],[€ pro Stück]]</f>
        <v>1031.25</v>
      </c>
    </row>
    <row r="195" spans="1:7">
      <c r="A195" s="9">
        <v>2016</v>
      </c>
      <c r="B195" s="1" t="s">
        <v>12</v>
      </c>
      <c r="C195" s="1" t="s">
        <v>8</v>
      </c>
      <c r="D195" s="1" t="s">
        <v>18</v>
      </c>
      <c r="E195" s="1">
        <v>15</v>
      </c>
      <c r="F195" s="2">
        <v>41.25</v>
      </c>
      <c r="G195" s="2">
        <f>Uebersicht[[#This Row],[Stück]]*Uebersicht[[#This Row],[€ pro Stück]]</f>
        <v>618.75</v>
      </c>
    </row>
    <row r="196" spans="1:7">
      <c r="A196" s="9">
        <v>2014</v>
      </c>
      <c r="B196" s="1" t="s">
        <v>12</v>
      </c>
      <c r="C196" s="1" t="s">
        <v>15</v>
      </c>
      <c r="D196" s="1" t="s">
        <v>13</v>
      </c>
      <c r="E196" s="1">
        <v>7</v>
      </c>
      <c r="F196" s="2">
        <v>38.5</v>
      </c>
      <c r="G196" s="2">
        <f>Uebersicht[[#This Row],[Stück]]*Uebersicht[[#This Row],[€ pro Stück]]</f>
        <v>269.5</v>
      </c>
    </row>
    <row r="197" spans="1:7">
      <c r="A197" s="9">
        <v>2015</v>
      </c>
      <c r="B197" s="1" t="s">
        <v>21</v>
      </c>
      <c r="C197" s="1" t="s">
        <v>15</v>
      </c>
      <c r="D197" s="1" t="s">
        <v>19</v>
      </c>
      <c r="E197" s="1">
        <v>10</v>
      </c>
      <c r="F197" s="2">
        <v>38.5</v>
      </c>
      <c r="G197" s="2">
        <f>Uebersicht[[#This Row],[Stück]]*Uebersicht[[#This Row],[€ pro Stück]]</f>
        <v>385</v>
      </c>
    </row>
    <row r="198" spans="1:7">
      <c r="A198" s="9">
        <v>2015</v>
      </c>
      <c r="B198" s="1" t="s">
        <v>21</v>
      </c>
      <c r="C198" s="1" t="s">
        <v>15</v>
      </c>
      <c r="D198" s="1" t="s">
        <v>18</v>
      </c>
      <c r="E198" s="1">
        <v>10</v>
      </c>
      <c r="F198" s="2">
        <v>38.5</v>
      </c>
      <c r="G198" s="2">
        <f>Uebersicht[[#This Row],[Stück]]*Uebersicht[[#This Row],[€ pro Stück]]</f>
        <v>385</v>
      </c>
    </row>
    <row r="199" spans="1:7">
      <c r="A199" s="9">
        <v>2015</v>
      </c>
      <c r="B199" s="1" t="s">
        <v>21</v>
      </c>
      <c r="C199" s="1" t="s">
        <v>15</v>
      </c>
      <c r="D199" s="1" t="s">
        <v>18</v>
      </c>
      <c r="E199" s="1">
        <v>20</v>
      </c>
      <c r="F199" s="2">
        <v>38.5</v>
      </c>
      <c r="G199" s="2">
        <f>Uebersicht[[#This Row],[Stück]]*Uebersicht[[#This Row],[€ pro Stück]]</f>
        <v>770</v>
      </c>
    </row>
    <row r="200" spans="1:7">
      <c r="A200" s="9">
        <v>2015</v>
      </c>
      <c r="B200" s="1" t="s">
        <v>21</v>
      </c>
      <c r="C200" s="1" t="s">
        <v>15</v>
      </c>
      <c r="D200" s="1" t="s">
        <v>18</v>
      </c>
      <c r="E200" s="1">
        <v>10</v>
      </c>
      <c r="F200" s="2">
        <v>38.5</v>
      </c>
      <c r="G200" s="2">
        <f>Uebersicht[[#This Row],[Stück]]*Uebersicht[[#This Row],[€ pro Stück]]</f>
        <v>385</v>
      </c>
    </row>
    <row r="201" spans="1:7">
      <c r="A201" s="9">
        <v>2015</v>
      </c>
      <c r="B201" s="1" t="s">
        <v>21</v>
      </c>
      <c r="C201" s="1" t="s">
        <v>15</v>
      </c>
      <c r="D201" s="1" t="s">
        <v>18</v>
      </c>
      <c r="E201" s="1">
        <v>20</v>
      </c>
      <c r="F201" s="2">
        <v>38.5</v>
      </c>
      <c r="G201" s="2">
        <f>Uebersicht[[#This Row],[Stück]]*Uebersicht[[#This Row],[€ pro Stück]]</f>
        <v>770</v>
      </c>
    </row>
    <row r="202" spans="1:7">
      <c r="A202" s="9">
        <v>2016</v>
      </c>
      <c r="B202" s="1" t="s">
        <v>21</v>
      </c>
      <c r="C202" s="1" t="s">
        <v>15</v>
      </c>
      <c r="D202" s="1" t="s">
        <v>19</v>
      </c>
      <c r="E202" s="1">
        <v>10</v>
      </c>
      <c r="F202" s="2">
        <v>38.5</v>
      </c>
      <c r="G202" s="2">
        <f>Uebersicht[[#This Row],[Stück]]*Uebersicht[[#This Row],[€ pro Stück]]</f>
        <v>385</v>
      </c>
    </row>
    <row r="203" spans="1:7">
      <c r="A203" s="9">
        <v>2014</v>
      </c>
      <c r="B203" s="1" t="s">
        <v>20</v>
      </c>
      <c r="C203" s="1" t="s">
        <v>8</v>
      </c>
      <c r="D203" s="1" t="s">
        <v>9</v>
      </c>
      <c r="E203" s="1">
        <v>15</v>
      </c>
      <c r="F203" s="2">
        <v>33.75</v>
      </c>
      <c r="G203" s="2">
        <f>Uebersicht[[#This Row],[Stück]]*Uebersicht[[#This Row],[€ pro Stück]]</f>
        <v>506.25</v>
      </c>
    </row>
    <row r="204" spans="1:7">
      <c r="A204" s="9">
        <v>2014</v>
      </c>
      <c r="B204" s="1" t="s">
        <v>20</v>
      </c>
      <c r="C204" s="1" t="s">
        <v>8</v>
      </c>
      <c r="D204" s="1" t="s">
        <v>9</v>
      </c>
      <c r="E204" s="1">
        <v>15</v>
      </c>
      <c r="F204" s="2">
        <v>33.75</v>
      </c>
      <c r="G204" s="2">
        <f>Uebersicht[[#This Row],[Stück]]*Uebersicht[[#This Row],[€ pro Stück]]</f>
        <v>506.25</v>
      </c>
    </row>
    <row r="205" spans="1:7">
      <c r="A205" s="9">
        <v>2014</v>
      </c>
      <c r="B205" s="1" t="s">
        <v>12</v>
      </c>
      <c r="C205" s="1" t="s">
        <v>8</v>
      </c>
      <c r="D205" s="1" t="s">
        <v>13</v>
      </c>
      <c r="E205" s="1">
        <v>15</v>
      </c>
      <c r="F205" s="2">
        <v>33.75</v>
      </c>
      <c r="G205" s="2">
        <f>Uebersicht[[#This Row],[Stück]]*Uebersicht[[#This Row],[€ pro Stück]]</f>
        <v>506.25</v>
      </c>
    </row>
    <row r="206" spans="1:7">
      <c r="A206" s="9">
        <v>2014</v>
      </c>
      <c r="B206" s="1" t="s">
        <v>12</v>
      </c>
      <c r="C206" s="1" t="s">
        <v>8</v>
      </c>
      <c r="D206" s="1" t="s">
        <v>13</v>
      </c>
      <c r="E206" s="1">
        <v>200</v>
      </c>
      <c r="F206" s="2">
        <v>33.75</v>
      </c>
      <c r="G206" s="2">
        <f>Uebersicht[[#This Row],[Stück]]*Uebersicht[[#This Row],[€ pro Stück]]</f>
        <v>6750</v>
      </c>
    </row>
    <row r="207" spans="1:7">
      <c r="A207" s="9">
        <v>2015</v>
      </c>
      <c r="B207" s="1" t="s">
        <v>12</v>
      </c>
      <c r="C207" s="1" t="s">
        <v>8</v>
      </c>
      <c r="D207" s="1" t="s">
        <v>17</v>
      </c>
      <c r="E207" s="1">
        <v>500</v>
      </c>
      <c r="F207" s="2">
        <v>33.75</v>
      </c>
      <c r="G207" s="2">
        <f>Uebersicht[[#This Row],[Stück]]*Uebersicht[[#This Row],[€ pro Stück]]</f>
        <v>16875</v>
      </c>
    </row>
    <row r="208" spans="1:7">
      <c r="A208" s="9">
        <v>2015</v>
      </c>
      <c r="B208" s="1" t="s">
        <v>12</v>
      </c>
      <c r="C208" s="1" t="s">
        <v>8</v>
      </c>
      <c r="D208" s="1" t="s">
        <v>17</v>
      </c>
      <c r="E208" s="1">
        <v>25</v>
      </c>
      <c r="F208" s="2">
        <v>33.75</v>
      </c>
      <c r="G208" s="2">
        <f>Uebersicht[[#This Row],[Stück]]*Uebersicht[[#This Row],[€ pro Stück]]</f>
        <v>843.75</v>
      </c>
    </row>
    <row r="209" spans="1:7">
      <c r="A209" s="9">
        <v>2015</v>
      </c>
      <c r="B209" s="1" t="s">
        <v>12</v>
      </c>
      <c r="C209" s="1" t="s">
        <v>8</v>
      </c>
      <c r="D209" s="1" t="s">
        <v>17</v>
      </c>
      <c r="E209" s="1">
        <v>30</v>
      </c>
      <c r="F209" s="2">
        <v>33.75</v>
      </c>
      <c r="G209" s="2">
        <f>Uebersicht[[#This Row],[Stück]]*Uebersicht[[#This Row],[€ pro Stück]]</f>
        <v>1012.5</v>
      </c>
    </row>
    <row r="210" spans="1:7">
      <c r="A210" s="9">
        <v>2015</v>
      </c>
      <c r="B210" s="1" t="s">
        <v>12</v>
      </c>
      <c r="C210" s="1" t="s">
        <v>8</v>
      </c>
      <c r="D210" s="1" t="s">
        <v>9</v>
      </c>
      <c r="E210" s="1">
        <v>15</v>
      </c>
      <c r="F210" s="2">
        <v>33.75</v>
      </c>
      <c r="G210" s="2">
        <f>Uebersicht[[#This Row],[Stück]]*Uebersicht[[#This Row],[€ pro Stück]]</f>
        <v>506.25</v>
      </c>
    </row>
    <row r="211" spans="1:7">
      <c r="A211" s="9">
        <v>2015</v>
      </c>
      <c r="B211" s="1" t="s">
        <v>10</v>
      </c>
      <c r="C211" s="1" t="s">
        <v>8</v>
      </c>
      <c r="D211" s="1" t="s">
        <v>11</v>
      </c>
      <c r="E211" s="1">
        <v>200</v>
      </c>
      <c r="F211" s="2">
        <v>33.75</v>
      </c>
      <c r="G211" s="2">
        <f>Uebersicht[[#This Row],[Stück]]*Uebersicht[[#This Row],[€ pro Stück]]</f>
        <v>6750</v>
      </c>
    </row>
    <row r="212" spans="1:7">
      <c r="A212" s="9">
        <v>2015</v>
      </c>
      <c r="B212" s="1" t="s">
        <v>10</v>
      </c>
      <c r="C212" s="1" t="s">
        <v>8</v>
      </c>
      <c r="D212" s="1" t="s">
        <v>11</v>
      </c>
      <c r="E212" s="1">
        <v>1000</v>
      </c>
      <c r="F212" s="2">
        <v>33.75</v>
      </c>
      <c r="G212" s="2">
        <f>Uebersicht[[#This Row],[Stück]]*Uebersicht[[#This Row],[€ pro Stück]]</f>
        <v>33750</v>
      </c>
    </row>
    <row r="213" spans="1:7">
      <c r="A213" s="9">
        <v>2015</v>
      </c>
      <c r="B213" s="1" t="s">
        <v>21</v>
      </c>
      <c r="C213" s="1" t="s">
        <v>8</v>
      </c>
      <c r="D213" s="1" t="s">
        <v>17</v>
      </c>
      <c r="E213" s="1">
        <v>15</v>
      </c>
      <c r="F213" s="2">
        <v>33.75</v>
      </c>
      <c r="G213" s="2">
        <f>Uebersicht[[#This Row],[Stück]]*Uebersicht[[#This Row],[€ pro Stück]]</f>
        <v>506.25</v>
      </c>
    </row>
    <row r="214" spans="1:7">
      <c r="A214" s="9">
        <v>2015</v>
      </c>
      <c r="B214" s="1" t="s">
        <v>21</v>
      </c>
      <c r="C214" s="1" t="s">
        <v>8</v>
      </c>
      <c r="D214" s="1" t="s">
        <v>17</v>
      </c>
      <c r="E214" s="1">
        <v>15</v>
      </c>
      <c r="F214" s="2">
        <v>33.75</v>
      </c>
      <c r="G214" s="2">
        <f>Uebersicht[[#This Row],[Stück]]*Uebersicht[[#This Row],[€ pro Stück]]</f>
        <v>506.25</v>
      </c>
    </row>
    <row r="215" spans="1:7">
      <c r="A215" s="9">
        <v>2015</v>
      </c>
      <c r="B215" s="1" t="s">
        <v>20</v>
      </c>
      <c r="C215" s="1" t="s">
        <v>8</v>
      </c>
      <c r="D215" s="1" t="s">
        <v>18</v>
      </c>
      <c r="E215" s="1">
        <v>15</v>
      </c>
      <c r="F215" s="2">
        <v>33.75</v>
      </c>
      <c r="G215" s="2">
        <f>Uebersicht[[#This Row],[Stück]]*Uebersicht[[#This Row],[€ pro Stück]]</f>
        <v>506.25</v>
      </c>
    </row>
    <row r="216" spans="1:7">
      <c r="A216" s="9">
        <v>2015</v>
      </c>
      <c r="B216" s="1" t="s">
        <v>7</v>
      </c>
      <c r="C216" s="1" t="s">
        <v>8</v>
      </c>
      <c r="D216" s="1" t="s">
        <v>18</v>
      </c>
      <c r="E216" s="1">
        <v>15</v>
      </c>
      <c r="F216" s="2">
        <v>33.75</v>
      </c>
      <c r="G216" s="2">
        <f>Uebersicht[[#This Row],[Stück]]*Uebersicht[[#This Row],[€ pro Stück]]</f>
        <v>506.25</v>
      </c>
    </row>
    <row r="217" spans="1:7">
      <c r="A217" s="9">
        <v>2015</v>
      </c>
      <c r="B217" s="1" t="s">
        <v>7</v>
      </c>
      <c r="C217" s="1" t="s">
        <v>8</v>
      </c>
      <c r="D217" s="1" t="s">
        <v>18</v>
      </c>
      <c r="E217" s="1">
        <v>15</v>
      </c>
      <c r="F217" s="2">
        <v>33.75</v>
      </c>
      <c r="G217" s="2">
        <f>Uebersicht[[#This Row],[Stück]]*Uebersicht[[#This Row],[€ pro Stück]]</f>
        <v>506.25</v>
      </c>
    </row>
    <row r="218" spans="1:7">
      <c r="A218" s="9">
        <v>2015</v>
      </c>
      <c r="B218" s="1" t="s">
        <v>12</v>
      </c>
      <c r="C218" s="1" t="s">
        <v>15</v>
      </c>
      <c r="D218" s="1" t="s">
        <v>18</v>
      </c>
      <c r="E218" s="1">
        <v>6</v>
      </c>
      <c r="F218" s="2">
        <v>33</v>
      </c>
      <c r="G218" s="2">
        <f>Uebersicht[[#This Row],[Stück]]*Uebersicht[[#This Row],[€ pro Stück]]</f>
        <v>198</v>
      </c>
    </row>
    <row r="219" spans="1:7">
      <c r="A219" s="9">
        <v>2014</v>
      </c>
      <c r="B219" s="1" t="s">
        <v>21</v>
      </c>
      <c r="C219" s="1" t="s">
        <v>15</v>
      </c>
      <c r="D219" s="1" t="s">
        <v>9</v>
      </c>
      <c r="E219" s="1">
        <v>7</v>
      </c>
      <c r="F219" s="2">
        <v>31.5</v>
      </c>
      <c r="G219" s="2">
        <f>Uebersicht[[#This Row],[Stück]]*Uebersicht[[#This Row],[€ pro Stück]]</f>
        <v>220.5</v>
      </c>
    </row>
    <row r="220" spans="1:7">
      <c r="A220" s="9">
        <v>2014</v>
      </c>
      <c r="B220" s="1" t="s">
        <v>14</v>
      </c>
      <c r="C220" s="1" t="s">
        <v>15</v>
      </c>
      <c r="D220" s="1" t="s">
        <v>9</v>
      </c>
      <c r="E220" s="1">
        <v>7</v>
      </c>
      <c r="F220" s="2">
        <v>31.5</v>
      </c>
      <c r="G220" s="2">
        <f>Uebersicht[[#This Row],[Stück]]*Uebersicht[[#This Row],[€ pro Stück]]</f>
        <v>220.5</v>
      </c>
    </row>
    <row r="221" spans="1:7">
      <c r="A221" s="9">
        <v>2015</v>
      </c>
      <c r="B221" s="1" t="s">
        <v>12</v>
      </c>
      <c r="C221" s="1" t="s">
        <v>15</v>
      </c>
      <c r="D221" s="1" t="s">
        <v>17</v>
      </c>
      <c r="E221" s="1">
        <v>7</v>
      </c>
      <c r="F221" s="2">
        <v>31.5</v>
      </c>
      <c r="G221" s="2">
        <f>Uebersicht[[#This Row],[Stück]]*Uebersicht[[#This Row],[€ pro Stück]]</f>
        <v>220.5</v>
      </c>
    </row>
    <row r="222" spans="1:7">
      <c r="A222" s="9">
        <v>2015</v>
      </c>
      <c r="B222" s="1" t="s">
        <v>12</v>
      </c>
      <c r="C222" s="1" t="s">
        <v>15</v>
      </c>
      <c r="D222" s="1" t="s">
        <v>17</v>
      </c>
      <c r="E222" s="1">
        <v>7</v>
      </c>
      <c r="F222" s="2">
        <v>31.5</v>
      </c>
      <c r="G222" s="2">
        <f>Uebersicht[[#This Row],[Stück]]*Uebersicht[[#This Row],[€ pro Stück]]</f>
        <v>220.5</v>
      </c>
    </row>
    <row r="223" spans="1:7">
      <c r="A223" s="9">
        <v>2014</v>
      </c>
      <c r="B223" s="1" t="s">
        <v>21</v>
      </c>
      <c r="C223" s="1" t="s">
        <v>15</v>
      </c>
      <c r="D223" s="1" t="s">
        <v>9</v>
      </c>
      <c r="E223" s="1">
        <v>6</v>
      </c>
      <c r="F223" s="2">
        <v>27</v>
      </c>
      <c r="G223" s="2">
        <f>Uebersicht[[#This Row],[Stück]]*Uebersicht[[#This Row],[€ pro Stück]]</f>
        <v>162</v>
      </c>
    </row>
    <row r="224" spans="1:7">
      <c r="A224" s="9">
        <v>2015</v>
      </c>
      <c r="B224" s="1" t="s">
        <v>12</v>
      </c>
      <c r="C224" s="1" t="s">
        <v>15</v>
      </c>
      <c r="D224" s="1" t="s">
        <v>18</v>
      </c>
      <c r="E224" s="1">
        <v>6</v>
      </c>
      <c r="F224" s="2">
        <v>27</v>
      </c>
      <c r="G224" s="2">
        <f>Uebersicht[[#This Row],[Stück]]*Uebersicht[[#This Row],[€ pro Stück]]</f>
        <v>162</v>
      </c>
    </row>
    <row r="225" spans="1:7">
      <c r="A225" s="9">
        <v>2015</v>
      </c>
      <c r="B225" s="1" t="s">
        <v>12</v>
      </c>
      <c r="C225" s="1" t="s">
        <v>15</v>
      </c>
      <c r="D225" s="1" t="s">
        <v>18</v>
      </c>
      <c r="E225" s="1">
        <v>6</v>
      </c>
      <c r="F225" s="2">
        <v>27</v>
      </c>
      <c r="G225" s="2">
        <f>Uebersicht[[#This Row],[Stück]]*Uebersicht[[#This Row],[€ pro Stück]]</f>
        <v>162</v>
      </c>
    </row>
    <row r="226" spans="1:7">
      <c r="A226" s="9">
        <v>2014</v>
      </c>
      <c r="B226" s="1" t="s">
        <v>12</v>
      </c>
      <c r="C226" s="1" t="s">
        <v>8</v>
      </c>
      <c r="D226" s="1" t="s">
        <v>9</v>
      </c>
      <c r="E226" s="1">
        <v>15</v>
      </c>
      <c r="F226" s="2">
        <v>26.25</v>
      </c>
      <c r="G226" s="2">
        <f>Uebersicht[[#This Row],[Stück]]*Uebersicht[[#This Row],[€ pro Stück]]</f>
        <v>393.75</v>
      </c>
    </row>
    <row r="227" spans="1:7">
      <c r="A227" s="9">
        <v>2014</v>
      </c>
      <c r="B227" s="1" t="s">
        <v>12</v>
      </c>
      <c r="C227" s="1" t="s">
        <v>8</v>
      </c>
      <c r="D227" s="1" t="s">
        <v>9</v>
      </c>
      <c r="E227" s="1">
        <v>15</v>
      </c>
      <c r="F227" s="2">
        <v>26.25</v>
      </c>
      <c r="G227" s="2">
        <f>Uebersicht[[#This Row],[Stück]]*Uebersicht[[#This Row],[€ pro Stück]]</f>
        <v>393.75</v>
      </c>
    </row>
    <row r="228" spans="1:7">
      <c r="A228" s="9">
        <v>2014</v>
      </c>
      <c r="B228" s="1" t="s">
        <v>12</v>
      </c>
      <c r="C228" s="1" t="s">
        <v>8</v>
      </c>
      <c r="D228" s="1" t="s">
        <v>9</v>
      </c>
      <c r="E228" s="1">
        <v>12</v>
      </c>
      <c r="F228" s="2">
        <v>26.25</v>
      </c>
      <c r="G228" s="2">
        <f>Uebersicht[[#This Row],[Stück]]*Uebersicht[[#This Row],[€ pro Stück]]</f>
        <v>315</v>
      </c>
    </row>
    <row r="229" spans="1:7">
      <c r="A229" s="9">
        <v>2014</v>
      </c>
      <c r="B229" s="1" t="s">
        <v>12</v>
      </c>
      <c r="C229" s="1" t="s">
        <v>8</v>
      </c>
      <c r="D229" s="1" t="s">
        <v>9</v>
      </c>
      <c r="E229" s="1">
        <v>15</v>
      </c>
      <c r="F229" s="2">
        <v>26.25</v>
      </c>
      <c r="G229" s="2">
        <f>Uebersicht[[#This Row],[Stück]]*Uebersicht[[#This Row],[€ pro Stück]]</f>
        <v>393.75</v>
      </c>
    </row>
    <row r="230" spans="1:7">
      <c r="A230" s="9">
        <v>2015</v>
      </c>
      <c r="B230" s="1" t="s">
        <v>12</v>
      </c>
      <c r="C230" s="1" t="s">
        <v>8</v>
      </c>
      <c r="D230" s="1" t="s">
        <v>17</v>
      </c>
      <c r="E230" s="1">
        <v>15</v>
      </c>
      <c r="F230" s="2">
        <v>26.25</v>
      </c>
      <c r="G230" s="2">
        <f>Uebersicht[[#This Row],[Stück]]*Uebersicht[[#This Row],[€ pro Stück]]</f>
        <v>393.75</v>
      </c>
    </row>
    <row r="231" spans="1:7">
      <c r="A231" s="9">
        <v>2015</v>
      </c>
      <c r="B231" s="1" t="s">
        <v>12</v>
      </c>
      <c r="C231" s="1" t="s">
        <v>8</v>
      </c>
      <c r="D231" s="1" t="s">
        <v>9</v>
      </c>
      <c r="E231" s="1">
        <v>15</v>
      </c>
      <c r="F231" s="2">
        <v>26.25</v>
      </c>
      <c r="G231" s="2">
        <f>Uebersicht[[#This Row],[Stück]]*Uebersicht[[#This Row],[€ pro Stück]]</f>
        <v>393.75</v>
      </c>
    </row>
    <row r="232" spans="1:7">
      <c r="A232" s="9">
        <v>2015</v>
      </c>
      <c r="B232" s="1" t="s">
        <v>12</v>
      </c>
      <c r="C232" s="1" t="s">
        <v>8</v>
      </c>
      <c r="D232" s="1" t="s">
        <v>18</v>
      </c>
      <c r="E232" s="1">
        <v>10</v>
      </c>
      <c r="F232" s="2">
        <v>26.25</v>
      </c>
      <c r="G232" s="2">
        <f>Uebersicht[[#This Row],[Stück]]*Uebersicht[[#This Row],[€ pro Stück]]</f>
        <v>262.5</v>
      </c>
    </row>
    <row r="233" spans="1:7">
      <c r="A233" s="9">
        <v>2015</v>
      </c>
      <c r="B233" s="1" t="s">
        <v>10</v>
      </c>
      <c r="C233" s="1" t="s">
        <v>8</v>
      </c>
      <c r="D233" s="1" t="s">
        <v>18</v>
      </c>
      <c r="E233" s="1">
        <v>10</v>
      </c>
      <c r="F233" s="2">
        <v>26.25</v>
      </c>
      <c r="G233" s="2">
        <f>Uebersicht[[#This Row],[Stück]]*Uebersicht[[#This Row],[€ pro Stück]]</f>
        <v>262.5</v>
      </c>
    </row>
    <row r="234" spans="1:7">
      <c r="A234" s="9">
        <v>2015</v>
      </c>
      <c r="B234" s="1" t="s">
        <v>10</v>
      </c>
      <c r="C234" s="1" t="s">
        <v>8</v>
      </c>
      <c r="D234" s="1" t="s">
        <v>18</v>
      </c>
      <c r="E234" s="1">
        <v>15</v>
      </c>
      <c r="F234" s="2">
        <v>26.25</v>
      </c>
      <c r="G234" s="2">
        <f>Uebersicht[[#This Row],[Stück]]*Uebersicht[[#This Row],[€ pro Stück]]</f>
        <v>393.75</v>
      </c>
    </row>
    <row r="235" spans="1:7">
      <c r="A235" s="9">
        <v>2015</v>
      </c>
      <c r="B235" s="1" t="s">
        <v>21</v>
      </c>
      <c r="C235" s="1" t="s">
        <v>8</v>
      </c>
      <c r="D235" s="1" t="s">
        <v>18</v>
      </c>
      <c r="E235" s="1">
        <v>2</v>
      </c>
      <c r="F235" s="2">
        <v>26.25</v>
      </c>
      <c r="G235" s="2">
        <f>Uebersicht[[#This Row],[Stück]]*Uebersicht[[#This Row],[€ pro Stück]]</f>
        <v>52.5</v>
      </c>
    </row>
    <row r="236" spans="1:7">
      <c r="A236" s="9">
        <v>2015</v>
      </c>
      <c r="B236" s="1" t="s">
        <v>7</v>
      </c>
      <c r="C236" s="1" t="s">
        <v>8</v>
      </c>
      <c r="D236" s="1" t="s">
        <v>17</v>
      </c>
      <c r="E236" s="1">
        <v>15</v>
      </c>
      <c r="F236" s="2">
        <v>26.25</v>
      </c>
      <c r="G236" s="2">
        <f>Uebersicht[[#This Row],[Stück]]*Uebersicht[[#This Row],[€ pro Stück]]</f>
        <v>393.75</v>
      </c>
    </row>
    <row r="237" spans="1:7">
      <c r="A237" s="9">
        <v>2015</v>
      </c>
      <c r="B237" s="1" t="s">
        <v>7</v>
      </c>
      <c r="C237" s="1" t="s">
        <v>8</v>
      </c>
      <c r="D237" s="1" t="s">
        <v>17</v>
      </c>
      <c r="E237" s="1">
        <v>15</v>
      </c>
      <c r="F237" s="2">
        <v>26.25</v>
      </c>
      <c r="G237" s="2">
        <f>Uebersicht[[#This Row],[Stück]]*Uebersicht[[#This Row],[€ pro Stück]]</f>
        <v>393.75</v>
      </c>
    </row>
    <row r="238" spans="1:7">
      <c r="A238" s="9">
        <v>2015</v>
      </c>
      <c r="B238" s="1" t="s">
        <v>7</v>
      </c>
      <c r="C238" s="1" t="s">
        <v>8</v>
      </c>
      <c r="D238" s="1" t="s">
        <v>18</v>
      </c>
      <c r="E238" s="1">
        <v>3</v>
      </c>
      <c r="F238" s="2">
        <v>26.25</v>
      </c>
      <c r="G238" s="2">
        <f>Uebersicht[[#This Row],[Stück]]*Uebersicht[[#This Row],[€ pro Stück]]</f>
        <v>78.75</v>
      </c>
    </row>
    <row r="239" spans="1:7">
      <c r="A239" s="9">
        <v>2015</v>
      </c>
      <c r="B239" s="1" t="s">
        <v>7</v>
      </c>
      <c r="C239" s="1" t="s">
        <v>8</v>
      </c>
      <c r="D239" s="1" t="s">
        <v>18</v>
      </c>
      <c r="E239" s="1">
        <v>100</v>
      </c>
      <c r="F239" s="2">
        <v>26.25</v>
      </c>
      <c r="G239" s="2">
        <f>Uebersicht[[#This Row],[Stück]]*Uebersicht[[#This Row],[€ pro Stück]]</f>
        <v>2625</v>
      </c>
    </row>
    <row r="240" spans="1:7">
      <c r="A240" s="9">
        <v>2016</v>
      </c>
      <c r="B240" s="1" t="s">
        <v>12</v>
      </c>
      <c r="C240" s="1" t="s">
        <v>8</v>
      </c>
      <c r="D240" s="1" t="s">
        <v>9</v>
      </c>
      <c r="E240" s="1">
        <v>15</v>
      </c>
      <c r="F240" s="2">
        <v>26.25</v>
      </c>
      <c r="G240" s="2">
        <f>Uebersicht[[#This Row],[Stück]]*Uebersicht[[#This Row],[€ pro Stück]]</f>
        <v>393.75</v>
      </c>
    </row>
    <row r="241" spans="1:7">
      <c r="A241" s="9">
        <v>2016</v>
      </c>
      <c r="B241" s="1" t="s">
        <v>10</v>
      </c>
      <c r="C241" s="1" t="s">
        <v>8</v>
      </c>
      <c r="D241" s="1" t="s">
        <v>18</v>
      </c>
      <c r="E241" s="1">
        <v>9</v>
      </c>
      <c r="F241" s="2">
        <v>26.25</v>
      </c>
      <c r="G241" s="2">
        <f>Uebersicht[[#This Row],[Stück]]*Uebersicht[[#This Row],[€ pro Stück]]</f>
        <v>236.25</v>
      </c>
    </row>
    <row r="242" spans="1:7">
      <c r="A242" s="9">
        <v>2016</v>
      </c>
      <c r="B242" s="1" t="s">
        <v>10</v>
      </c>
      <c r="C242" s="1" t="s">
        <v>8</v>
      </c>
      <c r="D242" s="1" t="s">
        <v>18</v>
      </c>
      <c r="E242" s="1">
        <v>2</v>
      </c>
      <c r="F242" s="2">
        <v>26.25</v>
      </c>
      <c r="G242" s="2">
        <f>Uebersicht[[#This Row],[Stück]]*Uebersicht[[#This Row],[€ pro Stück]]</f>
        <v>52.5</v>
      </c>
    </row>
    <row r="243" spans="1:7">
      <c r="A243" s="9">
        <v>2016</v>
      </c>
      <c r="B243" s="1" t="s">
        <v>7</v>
      </c>
      <c r="C243" s="1" t="s">
        <v>8</v>
      </c>
      <c r="D243" s="1" t="s">
        <v>18</v>
      </c>
      <c r="E243" s="1">
        <v>15</v>
      </c>
      <c r="F243" s="2">
        <v>26.25</v>
      </c>
      <c r="G243" s="2">
        <f>Uebersicht[[#This Row],[Stück]]*Uebersicht[[#This Row],[€ pro Stück]]</f>
        <v>393.75</v>
      </c>
    </row>
    <row r="244" spans="1:7">
      <c r="A244" s="9">
        <v>2015</v>
      </c>
      <c r="B244" s="1" t="s">
        <v>16</v>
      </c>
      <c r="C244" s="1" t="s">
        <v>15</v>
      </c>
      <c r="D244" s="1" t="s">
        <v>18</v>
      </c>
      <c r="E244" s="1">
        <v>5</v>
      </c>
      <c r="F244" s="2">
        <v>17.5</v>
      </c>
      <c r="G244" s="2">
        <f>Uebersicht[[#This Row],[Stück]]*Uebersicht[[#This Row],[€ pro Stück]]</f>
        <v>87.5</v>
      </c>
    </row>
    <row r="245" spans="1:7">
      <c r="A245" s="9">
        <v>2015</v>
      </c>
      <c r="B245" s="1" t="s">
        <v>14</v>
      </c>
      <c r="C245" s="1" t="s">
        <v>15</v>
      </c>
      <c r="D245" s="1" t="s">
        <v>18</v>
      </c>
      <c r="E245" s="1">
        <v>5</v>
      </c>
      <c r="F245" s="2">
        <v>17.5</v>
      </c>
      <c r="G245" s="2">
        <f>Uebersicht[[#This Row],[Stück]]*Uebersicht[[#This Row],[€ pro Stück]]</f>
        <v>87.5</v>
      </c>
    </row>
    <row r="246" spans="1:7">
      <c r="A246" s="9">
        <v>2015</v>
      </c>
      <c r="B246" s="1" t="s">
        <v>14</v>
      </c>
      <c r="C246" s="1" t="s">
        <v>15</v>
      </c>
      <c r="D246" s="1" t="s">
        <v>18</v>
      </c>
      <c r="E246" s="1">
        <v>5</v>
      </c>
      <c r="F246" s="2">
        <v>17.5</v>
      </c>
      <c r="G246" s="2">
        <f>Uebersicht[[#This Row],[Stück]]*Uebersicht[[#This Row],[€ pro Stück]]</f>
        <v>87.5</v>
      </c>
    </row>
    <row r="247" spans="1:7">
      <c r="A247" s="9">
        <v>2015</v>
      </c>
      <c r="B247" s="1" t="s">
        <v>14</v>
      </c>
      <c r="C247" s="1" t="s">
        <v>15</v>
      </c>
      <c r="D247" s="1" t="s">
        <v>18</v>
      </c>
      <c r="E247" s="1">
        <v>18</v>
      </c>
      <c r="F247" s="2">
        <v>17.5</v>
      </c>
      <c r="G247" s="2">
        <f>Uebersicht[[#This Row],[Stück]]*Uebersicht[[#This Row],[€ pro Stück]]</f>
        <v>315</v>
      </c>
    </row>
    <row r="248" spans="1:7">
      <c r="A248" s="9">
        <v>2015</v>
      </c>
      <c r="B248" s="1" t="s">
        <v>14</v>
      </c>
      <c r="C248" s="1" t="s">
        <v>15</v>
      </c>
      <c r="D248" s="1" t="s">
        <v>18</v>
      </c>
      <c r="E248" s="1">
        <v>21</v>
      </c>
      <c r="F248" s="2">
        <v>17.5</v>
      </c>
      <c r="G248" s="2">
        <f>Uebersicht[[#This Row],[Stück]]*Uebersicht[[#This Row],[€ pro Stück]]</f>
        <v>367.5</v>
      </c>
    </row>
    <row r="249" spans="1:7">
      <c r="A249" s="9">
        <v>2015</v>
      </c>
      <c r="B249" s="1" t="s">
        <v>14</v>
      </c>
      <c r="C249" s="1" t="s">
        <v>15</v>
      </c>
      <c r="D249" s="1" t="s">
        <v>18</v>
      </c>
      <c r="E249" s="1">
        <v>3</v>
      </c>
      <c r="F249" s="2">
        <v>17.5</v>
      </c>
      <c r="G249" s="2">
        <f>Uebersicht[[#This Row],[Stück]]*Uebersicht[[#This Row],[€ pro Stück]]</f>
        <v>52.5</v>
      </c>
    </row>
    <row r="250" spans="1:7">
      <c r="A250" s="9">
        <v>2015</v>
      </c>
      <c r="B250" s="1" t="s">
        <v>14</v>
      </c>
      <c r="C250" s="1" t="s">
        <v>15</v>
      </c>
      <c r="D250" s="1" t="s">
        <v>18</v>
      </c>
      <c r="E250" s="1">
        <v>5</v>
      </c>
      <c r="F250" s="2">
        <v>17.5</v>
      </c>
      <c r="G250" s="2">
        <f>Uebersicht[[#This Row],[Stück]]*Uebersicht[[#This Row],[€ pro Stück]]</f>
        <v>87.5</v>
      </c>
    </row>
    <row r="251" spans="1:7">
      <c r="A251" s="9">
        <v>2015</v>
      </c>
      <c r="B251" s="1" t="s">
        <v>12</v>
      </c>
      <c r="C251" s="1" t="s">
        <v>15</v>
      </c>
      <c r="D251" s="1" t="s">
        <v>18</v>
      </c>
      <c r="E251" s="1">
        <v>2</v>
      </c>
      <c r="F251" s="2">
        <v>9</v>
      </c>
      <c r="G251" s="2">
        <f>Uebersicht[[#This Row],[Stück]]*Uebersicht[[#This Row],[€ pro Stück]]</f>
        <v>18</v>
      </c>
    </row>
    <row r="252" spans="1:7">
      <c r="A252" s="9">
        <v>2015</v>
      </c>
      <c r="B252" s="1" t="s">
        <v>12</v>
      </c>
      <c r="C252" s="1" t="s">
        <v>15</v>
      </c>
      <c r="D252" s="1" t="s">
        <v>18</v>
      </c>
      <c r="E252" s="1">
        <v>2</v>
      </c>
      <c r="F252" s="2">
        <v>9</v>
      </c>
      <c r="G252" s="2">
        <f>Uebersicht[[#This Row],[Stück]]*Uebersicht[[#This Row],[€ pro Stück]]</f>
        <v>18</v>
      </c>
    </row>
    <row r="253" spans="1:7">
      <c r="A253" s="9">
        <v>2015</v>
      </c>
      <c r="B253" s="1" t="s">
        <v>12</v>
      </c>
      <c r="C253" s="1" t="s">
        <v>15</v>
      </c>
      <c r="D253" s="1" t="s">
        <v>18</v>
      </c>
      <c r="E253" s="1">
        <v>17</v>
      </c>
      <c r="F253" s="2">
        <v>9</v>
      </c>
      <c r="G253" s="2">
        <f>Uebersicht[[#This Row],[Stück]]*Uebersicht[[#This Row],[€ pro Stück]]</f>
        <v>153</v>
      </c>
    </row>
    <row r="254" spans="1:7">
      <c r="B254"/>
      <c r="C254"/>
      <c r="D254"/>
      <c r="E254"/>
      <c r="F254"/>
    </row>
    <row r="255" spans="1:7">
      <c r="B255"/>
      <c r="C255"/>
      <c r="D255"/>
      <c r="E255"/>
      <c r="F255"/>
      <c r="G255"/>
    </row>
    <row r="256" spans="1:7">
      <c r="B256"/>
      <c r="C256"/>
      <c r="D256"/>
      <c r="E256"/>
      <c r="F256"/>
      <c r="G256"/>
    </row>
    <row r="257" spans="2:7">
      <c r="B257"/>
      <c r="C257"/>
      <c r="D257"/>
      <c r="E257"/>
      <c r="F257"/>
      <c r="G257"/>
    </row>
    <row r="258" spans="2:7">
      <c r="B258"/>
      <c r="C258"/>
      <c r="D258"/>
      <c r="E258"/>
      <c r="F258"/>
      <c r="G258"/>
    </row>
    <row r="259" spans="2:7">
      <c r="B259"/>
      <c r="C259"/>
      <c r="D259"/>
      <c r="E259"/>
      <c r="F259"/>
      <c r="G259"/>
    </row>
    <row r="260" spans="2:7">
      <c r="B260"/>
      <c r="C260"/>
      <c r="D260"/>
      <c r="E260"/>
      <c r="F260"/>
      <c r="G260"/>
    </row>
    <row r="261" spans="2:7">
      <c r="B261"/>
      <c r="C261"/>
      <c r="D261"/>
      <c r="E261"/>
      <c r="F261"/>
      <c r="G261"/>
    </row>
    <row r="262" spans="2:7">
      <c r="B262"/>
      <c r="C262"/>
      <c r="D262"/>
      <c r="E262"/>
      <c r="F262"/>
      <c r="G262"/>
    </row>
    <row r="263" spans="2:7">
      <c r="B263"/>
      <c r="C263"/>
      <c r="D263"/>
      <c r="E263"/>
      <c r="F263"/>
      <c r="G263"/>
    </row>
    <row r="264" spans="2:7">
      <c r="B264"/>
      <c r="C264"/>
      <c r="D264"/>
      <c r="E264"/>
      <c r="F264"/>
      <c r="G264"/>
    </row>
    <row r="265" spans="2:7">
      <c r="B265"/>
      <c r="C265"/>
      <c r="D265"/>
      <c r="E265"/>
      <c r="F265"/>
      <c r="G265"/>
    </row>
    <row r="266" spans="2:7">
      <c r="B266"/>
      <c r="C266"/>
      <c r="D266"/>
      <c r="E266"/>
      <c r="F266"/>
      <c r="G266"/>
    </row>
    <row r="267" spans="2:7">
      <c r="B267"/>
      <c r="C267"/>
      <c r="D267"/>
      <c r="E267"/>
      <c r="F267"/>
      <c r="G267"/>
    </row>
    <row r="268" spans="2:7">
      <c r="B268"/>
      <c r="C268"/>
      <c r="D268"/>
      <c r="E268"/>
      <c r="F268" s="3"/>
      <c r="G268" s="3"/>
    </row>
    <row r="269" spans="2:7">
      <c r="B269"/>
      <c r="C269"/>
      <c r="D269"/>
      <c r="E269"/>
      <c r="F269" s="3"/>
      <c r="G269" s="3"/>
    </row>
    <row r="270" spans="2:7">
      <c r="B270"/>
      <c r="C270"/>
      <c r="D270"/>
      <c r="E270"/>
      <c r="F270"/>
      <c r="G270"/>
    </row>
    <row r="271" spans="2:7">
      <c r="B271"/>
      <c r="C271"/>
      <c r="D271"/>
      <c r="E271"/>
      <c r="F271"/>
      <c r="G271"/>
    </row>
    <row r="272" spans="2:7">
      <c r="B272"/>
      <c r="C272"/>
      <c r="D272"/>
      <c r="E272"/>
      <c r="F272"/>
      <c r="G272"/>
    </row>
    <row r="273" spans="2:7">
      <c r="B273"/>
      <c r="C273"/>
      <c r="D273"/>
      <c r="E273"/>
      <c r="F273" s="3"/>
      <c r="G273" s="3"/>
    </row>
    <row r="274" spans="2:7">
      <c r="B274"/>
      <c r="C274"/>
      <c r="D274"/>
      <c r="E274"/>
      <c r="F274"/>
      <c r="G274"/>
    </row>
    <row r="275" spans="2:7">
      <c r="B275"/>
      <c r="C275"/>
      <c r="D275"/>
      <c r="E275"/>
      <c r="F275"/>
      <c r="G275"/>
    </row>
    <row r="276" spans="2:7">
      <c r="B276"/>
      <c r="C276"/>
      <c r="D276"/>
      <c r="E276"/>
      <c r="F276" s="3"/>
      <c r="G276" s="3"/>
    </row>
    <row r="277" spans="2:7">
      <c r="B277"/>
      <c r="C277"/>
      <c r="D277"/>
      <c r="E277"/>
      <c r="F277"/>
      <c r="G277"/>
    </row>
    <row r="278" spans="2:7">
      <c r="B278"/>
      <c r="C278"/>
      <c r="D278"/>
      <c r="E278"/>
      <c r="F278"/>
      <c r="G278"/>
    </row>
    <row r="279" spans="2:7">
      <c r="B279"/>
      <c r="C279"/>
      <c r="D279"/>
      <c r="E279"/>
      <c r="F279"/>
      <c r="G279"/>
    </row>
    <row r="280" spans="2:7">
      <c r="B280"/>
      <c r="C280"/>
      <c r="D280"/>
      <c r="E280"/>
      <c r="F280"/>
      <c r="G280"/>
    </row>
    <row r="281" spans="2:7">
      <c r="B281"/>
      <c r="C281"/>
      <c r="D281"/>
      <c r="E281"/>
      <c r="F281"/>
      <c r="G281"/>
    </row>
    <row r="282" spans="2:7">
      <c r="B282"/>
      <c r="C282"/>
      <c r="D282"/>
      <c r="E282"/>
      <c r="F282"/>
      <c r="G282"/>
    </row>
    <row r="283" spans="2:7">
      <c r="B283"/>
      <c r="C283"/>
      <c r="D283"/>
      <c r="E283"/>
      <c r="F283" s="3"/>
      <c r="G283" s="3"/>
    </row>
    <row r="284" spans="2:7">
      <c r="B284"/>
      <c r="C284"/>
      <c r="D284"/>
      <c r="E284"/>
      <c r="F284"/>
      <c r="G284"/>
    </row>
    <row r="285" spans="2:7">
      <c r="B285"/>
      <c r="C285"/>
      <c r="D285"/>
      <c r="E285"/>
      <c r="F285"/>
      <c r="G285"/>
    </row>
    <row r="286" spans="2:7">
      <c r="B286"/>
      <c r="C286"/>
      <c r="D286"/>
      <c r="E286"/>
      <c r="F286"/>
      <c r="G286"/>
    </row>
    <row r="287" spans="2:7">
      <c r="B287"/>
      <c r="C287"/>
      <c r="D287"/>
      <c r="E287"/>
      <c r="F287"/>
      <c r="G287"/>
    </row>
    <row r="288" spans="2:7">
      <c r="B288"/>
      <c r="C288"/>
      <c r="D288"/>
      <c r="E288"/>
      <c r="F288"/>
      <c r="G288"/>
    </row>
    <row r="289" spans="2:7">
      <c r="B289"/>
      <c r="C289"/>
      <c r="D289"/>
      <c r="E289"/>
      <c r="F289"/>
      <c r="G289"/>
    </row>
    <row r="290" spans="2:7">
      <c r="B290"/>
      <c r="C290"/>
      <c r="D290"/>
      <c r="E290"/>
      <c r="F290"/>
      <c r="G290"/>
    </row>
    <row r="291" spans="2:7">
      <c r="B291"/>
      <c r="C291"/>
      <c r="D291"/>
      <c r="E291"/>
      <c r="F291"/>
      <c r="G291"/>
    </row>
    <row r="292" spans="2:7">
      <c r="B292"/>
      <c r="C292"/>
      <c r="D292"/>
      <c r="E292"/>
      <c r="F292"/>
      <c r="G292"/>
    </row>
    <row r="293" spans="2:7">
      <c r="B293"/>
      <c r="C293"/>
      <c r="D293"/>
      <c r="E293"/>
      <c r="F293"/>
      <c r="G293"/>
    </row>
    <row r="294" spans="2:7">
      <c r="B294"/>
      <c r="C294"/>
      <c r="D294"/>
      <c r="E294"/>
      <c r="F294" s="3"/>
      <c r="G294" s="3"/>
    </row>
    <row r="295" spans="2:7">
      <c r="B295"/>
      <c r="C295"/>
      <c r="D295"/>
      <c r="E295"/>
      <c r="F295"/>
      <c r="G295"/>
    </row>
    <row r="296" spans="2:7">
      <c r="B296"/>
      <c r="C296"/>
      <c r="D296"/>
      <c r="E296"/>
      <c r="F296"/>
      <c r="G296"/>
    </row>
    <row r="297" spans="2:7">
      <c r="B297"/>
      <c r="C297"/>
      <c r="D297"/>
      <c r="E297"/>
      <c r="F297" s="3"/>
      <c r="G297" s="3"/>
    </row>
    <row r="298" spans="2:7">
      <c r="B298"/>
      <c r="C298"/>
      <c r="D298"/>
      <c r="E298"/>
      <c r="F298"/>
      <c r="G298"/>
    </row>
    <row r="299" spans="2:7">
      <c r="B299"/>
      <c r="C299"/>
      <c r="D299"/>
      <c r="E299"/>
      <c r="F299" s="3"/>
      <c r="G299" s="3"/>
    </row>
    <row r="300" spans="2:7">
      <c r="B300"/>
      <c r="C300"/>
      <c r="D300"/>
      <c r="E300"/>
      <c r="F300" s="3"/>
      <c r="G300" s="3"/>
    </row>
    <row r="301" spans="2:7">
      <c r="B301"/>
      <c r="C301"/>
      <c r="D301"/>
      <c r="E301"/>
      <c r="F301"/>
      <c r="G301"/>
    </row>
    <row r="302" spans="2:7">
      <c r="B302"/>
      <c r="C302"/>
      <c r="D302"/>
      <c r="E302"/>
      <c r="F302"/>
      <c r="G302"/>
    </row>
    <row r="303" spans="2:7">
      <c r="B303"/>
      <c r="C303"/>
      <c r="D303"/>
      <c r="E303"/>
      <c r="F303"/>
      <c r="G303"/>
    </row>
    <row r="304" spans="2:7">
      <c r="B304"/>
      <c r="C304"/>
      <c r="D304"/>
      <c r="E304"/>
      <c r="F304"/>
      <c r="G304"/>
    </row>
    <row r="305" spans="2:7">
      <c r="B305"/>
      <c r="C305"/>
      <c r="D305"/>
      <c r="E305"/>
      <c r="F305"/>
      <c r="G305"/>
    </row>
    <row r="306" spans="2:7">
      <c r="B306"/>
      <c r="C306"/>
      <c r="D306"/>
      <c r="E306"/>
      <c r="F306"/>
      <c r="G306"/>
    </row>
    <row r="307" spans="2:7">
      <c r="B307"/>
      <c r="C307"/>
      <c r="D307"/>
      <c r="E307"/>
      <c r="F307"/>
      <c r="G307"/>
    </row>
    <row r="308" spans="2:7">
      <c r="B308"/>
      <c r="C308"/>
      <c r="D308"/>
      <c r="E308"/>
      <c r="F308"/>
      <c r="G308"/>
    </row>
    <row r="309" spans="2:7">
      <c r="B309"/>
      <c r="C309"/>
      <c r="D309"/>
      <c r="E309"/>
      <c r="F309"/>
      <c r="G309"/>
    </row>
    <row r="310" spans="2:7">
      <c r="B310"/>
      <c r="C310"/>
      <c r="D310"/>
      <c r="E310"/>
      <c r="F310"/>
      <c r="G310"/>
    </row>
    <row r="311" spans="2:7">
      <c r="B311"/>
      <c r="C311"/>
      <c r="D311"/>
      <c r="E311"/>
      <c r="F311"/>
      <c r="G311"/>
    </row>
    <row r="312" spans="2:7">
      <c r="B312"/>
      <c r="C312"/>
      <c r="D312"/>
      <c r="E312"/>
      <c r="F312"/>
      <c r="G312"/>
    </row>
    <row r="313" spans="2:7">
      <c r="B313"/>
      <c r="C313"/>
      <c r="D313"/>
      <c r="E313"/>
      <c r="F313"/>
      <c r="G313"/>
    </row>
    <row r="314" spans="2:7">
      <c r="B314"/>
      <c r="C314"/>
      <c r="D314"/>
      <c r="E314"/>
      <c r="F314"/>
      <c r="G314"/>
    </row>
    <row r="315" spans="2:7">
      <c r="B315"/>
      <c r="C315"/>
      <c r="D315"/>
      <c r="E315"/>
      <c r="F315"/>
      <c r="G315"/>
    </row>
    <row r="316" spans="2:7">
      <c r="B316"/>
      <c r="C316"/>
      <c r="D316"/>
      <c r="E316"/>
      <c r="F316"/>
      <c r="G316"/>
    </row>
    <row r="317" spans="2:7">
      <c r="B317"/>
      <c r="C317"/>
      <c r="D317"/>
      <c r="E317"/>
      <c r="F317"/>
      <c r="G317"/>
    </row>
    <row r="318" spans="2:7">
      <c r="B318"/>
      <c r="C318"/>
      <c r="D318"/>
      <c r="E318"/>
      <c r="F318"/>
      <c r="G318"/>
    </row>
    <row r="319" spans="2:7">
      <c r="B319"/>
      <c r="C319"/>
      <c r="D319"/>
      <c r="E319"/>
      <c r="F319"/>
      <c r="G319"/>
    </row>
    <row r="320" spans="2:7">
      <c r="B320"/>
      <c r="C320"/>
      <c r="D320"/>
      <c r="E320"/>
      <c r="F320"/>
      <c r="G320"/>
    </row>
    <row r="321" spans="2:7">
      <c r="B321"/>
      <c r="C321"/>
      <c r="D321"/>
      <c r="E321"/>
      <c r="F321"/>
      <c r="G321"/>
    </row>
    <row r="322" spans="2:7">
      <c r="B322"/>
      <c r="C322"/>
      <c r="D322"/>
      <c r="E322"/>
      <c r="F322"/>
      <c r="G322"/>
    </row>
    <row r="323" spans="2:7">
      <c r="B323"/>
      <c r="C323"/>
      <c r="D323"/>
      <c r="E323"/>
      <c r="F323"/>
      <c r="G323"/>
    </row>
    <row r="324" spans="2:7">
      <c r="B324"/>
      <c r="C324"/>
      <c r="D324"/>
      <c r="E324"/>
      <c r="F324"/>
      <c r="G324"/>
    </row>
    <row r="325" spans="2:7">
      <c r="B325"/>
      <c r="C325"/>
      <c r="D325"/>
      <c r="E325"/>
      <c r="F325"/>
      <c r="G325"/>
    </row>
    <row r="326" spans="2:7">
      <c r="B326"/>
      <c r="C326"/>
      <c r="D326"/>
      <c r="E326"/>
      <c r="F326"/>
      <c r="G326"/>
    </row>
    <row r="327" spans="2:7">
      <c r="B327"/>
      <c r="C327"/>
      <c r="D327"/>
      <c r="E327"/>
      <c r="F327"/>
      <c r="G327"/>
    </row>
    <row r="328" spans="2:7">
      <c r="B328"/>
      <c r="C328"/>
      <c r="D328"/>
      <c r="E328"/>
      <c r="F328"/>
      <c r="G328"/>
    </row>
    <row r="329" spans="2:7">
      <c r="B329"/>
      <c r="C329"/>
      <c r="D329"/>
      <c r="E329"/>
      <c r="F329"/>
      <c r="G329"/>
    </row>
    <row r="330" spans="2:7">
      <c r="B330"/>
      <c r="C330"/>
      <c r="D330"/>
      <c r="E330"/>
      <c r="F330"/>
      <c r="G330"/>
    </row>
    <row r="331" spans="2:7">
      <c r="B331"/>
      <c r="C331"/>
      <c r="D331"/>
      <c r="E331"/>
      <c r="F331"/>
      <c r="G331"/>
    </row>
    <row r="332" spans="2:7">
      <c r="B332"/>
      <c r="C332"/>
      <c r="D332"/>
      <c r="E332"/>
      <c r="F332"/>
      <c r="G332"/>
    </row>
    <row r="333" spans="2:7">
      <c r="B333"/>
      <c r="C333"/>
      <c r="D333"/>
      <c r="E333"/>
      <c r="F333"/>
      <c r="G333"/>
    </row>
    <row r="334" spans="2:7">
      <c r="B334"/>
      <c r="C334"/>
      <c r="D334"/>
      <c r="E334"/>
      <c r="F334"/>
      <c r="G334"/>
    </row>
    <row r="335" spans="2:7">
      <c r="B335"/>
      <c r="C335"/>
      <c r="D335"/>
      <c r="E335"/>
      <c r="F335"/>
      <c r="G335"/>
    </row>
    <row r="336" spans="2:7">
      <c r="B336"/>
      <c r="C336"/>
      <c r="D336"/>
      <c r="E336"/>
      <c r="F336"/>
      <c r="G336"/>
    </row>
    <row r="337" spans="2:7">
      <c r="B337"/>
      <c r="C337"/>
      <c r="D337"/>
      <c r="E337"/>
      <c r="F337"/>
      <c r="G337"/>
    </row>
    <row r="338" spans="2:7">
      <c r="B338"/>
      <c r="C338"/>
      <c r="D338"/>
      <c r="E338"/>
      <c r="F338"/>
      <c r="G338"/>
    </row>
    <row r="339" spans="2:7">
      <c r="B339"/>
      <c r="C339"/>
      <c r="D339"/>
      <c r="E339"/>
      <c r="F339"/>
      <c r="G339"/>
    </row>
    <row r="340" spans="2:7">
      <c r="B340"/>
      <c r="C340"/>
      <c r="D340"/>
      <c r="E340"/>
      <c r="F340"/>
      <c r="G340"/>
    </row>
    <row r="341" spans="2:7">
      <c r="B341"/>
      <c r="C341"/>
      <c r="D341"/>
      <c r="E341"/>
      <c r="F341"/>
      <c r="G341"/>
    </row>
    <row r="342" spans="2:7">
      <c r="B342"/>
      <c r="C342"/>
      <c r="D342"/>
      <c r="E342"/>
      <c r="F342"/>
      <c r="G342"/>
    </row>
    <row r="343" spans="2:7">
      <c r="B343"/>
      <c r="C343"/>
      <c r="D343"/>
      <c r="E343"/>
      <c r="F343"/>
      <c r="G343"/>
    </row>
    <row r="344" spans="2:7">
      <c r="B344"/>
      <c r="C344"/>
      <c r="D344"/>
      <c r="E344"/>
      <c r="F344"/>
      <c r="G344"/>
    </row>
    <row r="345" spans="2:7">
      <c r="B345"/>
      <c r="C345"/>
      <c r="D345"/>
      <c r="E345"/>
      <c r="F345"/>
      <c r="G345"/>
    </row>
    <row r="346" spans="2:7">
      <c r="B346"/>
      <c r="C346"/>
      <c r="D346"/>
      <c r="E346"/>
      <c r="F346"/>
      <c r="G346"/>
    </row>
    <row r="347" spans="2:7">
      <c r="B347"/>
      <c r="C347"/>
      <c r="D347"/>
      <c r="E347"/>
      <c r="F347"/>
      <c r="G347"/>
    </row>
    <row r="348" spans="2:7">
      <c r="B348"/>
      <c r="C348"/>
      <c r="D348"/>
      <c r="E348"/>
      <c r="F348"/>
      <c r="G348"/>
    </row>
    <row r="349" spans="2:7">
      <c r="B349"/>
      <c r="C349"/>
      <c r="D349"/>
      <c r="E349"/>
      <c r="F349"/>
      <c r="G349"/>
    </row>
    <row r="350" spans="2:7">
      <c r="B350"/>
      <c r="C350"/>
      <c r="D350"/>
      <c r="E350"/>
      <c r="F350"/>
      <c r="G350"/>
    </row>
    <row r="351" spans="2:7">
      <c r="B351"/>
      <c r="C351"/>
      <c r="D351"/>
      <c r="E351"/>
      <c r="F351"/>
      <c r="G351"/>
    </row>
    <row r="352" spans="2:7">
      <c r="B352"/>
      <c r="C352"/>
      <c r="D352"/>
      <c r="E352"/>
      <c r="F352"/>
      <c r="G352"/>
    </row>
    <row r="353" spans="2:7">
      <c r="B353"/>
      <c r="C353"/>
      <c r="D353"/>
      <c r="E353"/>
      <c r="F353"/>
      <c r="G353"/>
    </row>
    <row r="354" spans="2:7">
      <c r="B354"/>
      <c r="C354"/>
      <c r="D354"/>
      <c r="E354"/>
      <c r="F354"/>
      <c r="G354"/>
    </row>
    <row r="355" spans="2:7">
      <c r="B355"/>
      <c r="C355"/>
      <c r="D355"/>
      <c r="E355"/>
      <c r="F355"/>
      <c r="G355"/>
    </row>
    <row r="356" spans="2:7">
      <c r="B356"/>
      <c r="C356"/>
      <c r="D356"/>
      <c r="E356"/>
      <c r="F356"/>
      <c r="G356"/>
    </row>
    <row r="357" spans="2:7">
      <c r="B357"/>
      <c r="C357"/>
      <c r="D357"/>
      <c r="E357"/>
      <c r="F357"/>
      <c r="G357"/>
    </row>
    <row r="358" spans="2:7">
      <c r="B358"/>
      <c r="C358"/>
      <c r="D358"/>
      <c r="E358"/>
      <c r="F358"/>
      <c r="G358"/>
    </row>
    <row r="359" spans="2:7">
      <c r="B359"/>
      <c r="C359"/>
      <c r="D359"/>
      <c r="E359"/>
      <c r="F359"/>
      <c r="G359"/>
    </row>
    <row r="360" spans="2:7">
      <c r="B360"/>
      <c r="C360"/>
      <c r="D360"/>
      <c r="E360"/>
      <c r="F360"/>
      <c r="G360"/>
    </row>
    <row r="361" spans="2:7">
      <c r="B361"/>
      <c r="C361"/>
      <c r="D361"/>
      <c r="E361"/>
      <c r="F361"/>
      <c r="G361"/>
    </row>
    <row r="362" spans="2:7">
      <c r="B362"/>
      <c r="C362"/>
      <c r="D362"/>
      <c r="E362"/>
      <c r="F362"/>
      <c r="G362"/>
    </row>
    <row r="363" spans="2:7">
      <c r="B363"/>
      <c r="C363"/>
      <c r="D363"/>
      <c r="E363"/>
      <c r="F363"/>
      <c r="G363"/>
    </row>
    <row r="364" spans="2:7">
      <c r="B364"/>
      <c r="C364"/>
      <c r="D364"/>
      <c r="E364"/>
      <c r="F364" s="3"/>
      <c r="G364" s="3"/>
    </row>
    <row r="365" spans="2:7">
      <c r="B365"/>
      <c r="C365"/>
      <c r="D365"/>
      <c r="E365"/>
      <c r="F365"/>
      <c r="G365"/>
    </row>
    <row r="366" spans="2:7">
      <c r="B366"/>
      <c r="C366"/>
      <c r="D366"/>
      <c r="E366"/>
      <c r="F366" s="3"/>
      <c r="G366" s="3"/>
    </row>
    <row r="367" spans="2:7">
      <c r="B367"/>
      <c r="C367"/>
      <c r="D367"/>
      <c r="E367"/>
      <c r="F367"/>
      <c r="G367"/>
    </row>
    <row r="368" spans="2:7">
      <c r="B368"/>
      <c r="C368"/>
      <c r="D368"/>
      <c r="E368"/>
      <c r="F368" s="3"/>
      <c r="G368" s="3"/>
    </row>
    <row r="369" spans="2:7">
      <c r="B369"/>
      <c r="C369"/>
      <c r="D369"/>
      <c r="E369"/>
      <c r="F369"/>
      <c r="G369"/>
    </row>
    <row r="370" spans="2:7">
      <c r="B370"/>
      <c r="C370"/>
      <c r="D370"/>
      <c r="E370"/>
      <c r="F370"/>
      <c r="G370"/>
    </row>
    <row r="371" spans="2:7">
      <c r="B371"/>
      <c r="C371"/>
      <c r="D371"/>
      <c r="E371"/>
      <c r="F371"/>
      <c r="G371"/>
    </row>
    <row r="372" spans="2:7">
      <c r="B372"/>
      <c r="C372"/>
      <c r="D372"/>
      <c r="E372"/>
      <c r="F372"/>
      <c r="G372"/>
    </row>
    <row r="373" spans="2:7">
      <c r="B373"/>
      <c r="C373"/>
      <c r="D373"/>
      <c r="E373"/>
      <c r="F373"/>
      <c r="G373"/>
    </row>
    <row r="374" spans="2:7">
      <c r="B374"/>
      <c r="C374"/>
      <c r="D374"/>
      <c r="E374"/>
      <c r="F374"/>
      <c r="G374"/>
    </row>
    <row r="375" spans="2:7">
      <c r="B375"/>
      <c r="C375"/>
      <c r="D375"/>
      <c r="E375"/>
      <c r="F375"/>
      <c r="G375"/>
    </row>
    <row r="376" spans="2:7">
      <c r="B376"/>
      <c r="C376"/>
      <c r="D376"/>
      <c r="E376"/>
      <c r="F376"/>
      <c r="G376"/>
    </row>
    <row r="377" spans="2:7">
      <c r="B377"/>
      <c r="C377"/>
      <c r="D377"/>
      <c r="E377"/>
      <c r="F377"/>
      <c r="G377"/>
    </row>
    <row r="378" spans="2:7">
      <c r="B378"/>
      <c r="C378"/>
      <c r="D378"/>
      <c r="E378"/>
      <c r="F378"/>
      <c r="G378"/>
    </row>
    <row r="379" spans="2:7">
      <c r="B379"/>
      <c r="C379"/>
      <c r="D379"/>
      <c r="E379"/>
      <c r="F379"/>
      <c r="G379"/>
    </row>
    <row r="380" spans="2:7">
      <c r="B380"/>
      <c r="C380"/>
      <c r="D380"/>
      <c r="E380"/>
      <c r="F380"/>
      <c r="G380"/>
    </row>
    <row r="381" spans="2:7">
      <c r="B381"/>
      <c r="C381"/>
      <c r="D381"/>
      <c r="E381"/>
      <c r="F381"/>
      <c r="G381"/>
    </row>
    <row r="382" spans="2:7">
      <c r="B382"/>
      <c r="C382"/>
      <c r="D382"/>
      <c r="E382"/>
      <c r="F382"/>
      <c r="G382"/>
    </row>
    <row r="383" spans="2:7">
      <c r="B383"/>
      <c r="C383"/>
      <c r="D383"/>
      <c r="E383"/>
      <c r="F383"/>
      <c r="G383"/>
    </row>
    <row r="384" spans="2:7">
      <c r="B384"/>
      <c r="C384"/>
      <c r="D384"/>
      <c r="E384"/>
      <c r="F384"/>
      <c r="G384"/>
    </row>
    <row r="385" spans="2:7">
      <c r="B385"/>
      <c r="C385"/>
      <c r="D385"/>
      <c r="E385"/>
      <c r="F385"/>
      <c r="G385"/>
    </row>
    <row r="386" spans="2:7">
      <c r="B386"/>
      <c r="C386"/>
      <c r="D386"/>
      <c r="E386"/>
      <c r="F386"/>
      <c r="G386"/>
    </row>
    <row r="387" spans="2:7">
      <c r="B387"/>
      <c r="C387"/>
      <c r="D387"/>
      <c r="E387"/>
      <c r="F387"/>
      <c r="G387"/>
    </row>
    <row r="388" spans="2:7">
      <c r="B388"/>
      <c r="C388"/>
      <c r="D388"/>
      <c r="E388"/>
      <c r="F388"/>
      <c r="G388"/>
    </row>
    <row r="389" spans="2:7">
      <c r="B389"/>
      <c r="C389"/>
      <c r="D389"/>
      <c r="E389"/>
      <c r="F389"/>
      <c r="G389"/>
    </row>
    <row r="390" spans="2:7">
      <c r="B390"/>
      <c r="C390"/>
      <c r="D390"/>
      <c r="E390"/>
      <c r="F390"/>
      <c r="G390"/>
    </row>
    <row r="391" spans="2:7">
      <c r="B391"/>
      <c r="C391"/>
      <c r="D391"/>
      <c r="E391"/>
      <c r="F391"/>
      <c r="G391"/>
    </row>
    <row r="392" spans="2:7">
      <c r="B392"/>
      <c r="C392"/>
      <c r="D392"/>
      <c r="E392"/>
      <c r="F392"/>
      <c r="G392"/>
    </row>
    <row r="393" spans="2:7">
      <c r="B393"/>
      <c r="C393"/>
      <c r="D393"/>
      <c r="E393"/>
      <c r="F393"/>
      <c r="G393"/>
    </row>
    <row r="394" spans="2:7">
      <c r="B394"/>
      <c r="C394"/>
      <c r="D394"/>
      <c r="E394"/>
      <c r="F394"/>
      <c r="G394"/>
    </row>
    <row r="395" spans="2:7">
      <c r="B395"/>
      <c r="C395"/>
      <c r="D395"/>
      <c r="E395"/>
      <c r="F395"/>
      <c r="G395"/>
    </row>
    <row r="396" spans="2:7">
      <c r="B396"/>
      <c r="C396"/>
      <c r="D396"/>
      <c r="E396"/>
      <c r="F396"/>
      <c r="G396"/>
    </row>
    <row r="397" spans="2:7">
      <c r="B397"/>
      <c r="C397"/>
      <c r="D397"/>
      <c r="E397"/>
      <c r="F397"/>
      <c r="G397"/>
    </row>
    <row r="398" spans="2:7">
      <c r="B398"/>
      <c r="C398"/>
      <c r="D398"/>
      <c r="E398"/>
      <c r="F398"/>
      <c r="G398"/>
    </row>
    <row r="399" spans="2:7">
      <c r="B399"/>
      <c r="C399"/>
      <c r="D399"/>
      <c r="E399"/>
      <c r="F399"/>
      <c r="G399"/>
    </row>
    <row r="400" spans="2:7">
      <c r="B400"/>
      <c r="C400"/>
      <c r="D400"/>
      <c r="E400"/>
      <c r="F400"/>
      <c r="G400"/>
    </row>
    <row r="401" spans="2:7">
      <c r="B401"/>
      <c r="C401"/>
      <c r="D401"/>
      <c r="E401"/>
      <c r="F401"/>
      <c r="G401"/>
    </row>
    <row r="402" spans="2:7">
      <c r="B402"/>
      <c r="C402"/>
      <c r="D402"/>
      <c r="E402"/>
      <c r="F402"/>
      <c r="G402"/>
    </row>
    <row r="403" spans="2:7">
      <c r="B403"/>
      <c r="C403"/>
      <c r="D403"/>
      <c r="E403"/>
      <c r="F403"/>
      <c r="G403"/>
    </row>
    <row r="404" spans="2:7">
      <c r="B404"/>
      <c r="C404"/>
      <c r="D404"/>
      <c r="E404"/>
      <c r="F404" s="3"/>
      <c r="G404" s="3"/>
    </row>
    <row r="405" spans="2:7">
      <c r="B405"/>
      <c r="C405"/>
      <c r="D405"/>
      <c r="E405"/>
      <c r="F405"/>
      <c r="G405"/>
    </row>
    <row r="406" spans="2:7">
      <c r="B406"/>
      <c r="C406"/>
      <c r="D406"/>
      <c r="E406"/>
      <c r="F406" s="3"/>
      <c r="G406" s="3"/>
    </row>
    <row r="407" spans="2:7">
      <c r="B407"/>
      <c r="C407"/>
      <c r="D407"/>
      <c r="E407"/>
      <c r="F407"/>
      <c r="G407"/>
    </row>
    <row r="408" spans="2:7">
      <c r="B408"/>
      <c r="C408"/>
      <c r="D408"/>
      <c r="E408"/>
      <c r="F408" s="3"/>
      <c r="G408" s="3"/>
    </row>
    <row r="409" spans="2:7">
      <c r="B409"/>
      <c r="C409"/>
      <c r="D409"/>
      <c r="E409"/>
      <c r="F409"/>
      <c r="G409"/>
    </row>
    <row r="410" spans="2:7">
      <c r="B410"/>
      <c r="C410"/>
      <c r="D410"/>
      <c r="E410"/>
      <c r="F410"/>
      <c r="G410"/>
    </row>
    <row r="411" spans="2:7">
      <c r="B411"/>
      <c r="C411"/>
      <c r="D411"/>
      <c r="E411"/>
      <c r="F411" s="3"/>
      <c r="G411" s="3"/>
    </row>
    <row r="412" spans="2:7">
      <c r="B412"/>
      <c r="C412"/>
      <c r="D412"/>
      <c r="E412"/>
      <c r="F412"/>
      <c r="G412"/>
    </row>
    <row r="413" spans="2:7">
      <c r="B413"/>
      <c r="C413"/>
      <c r="D413"/>
      <c r="E413"/>
      <c r="F413"/>
      <c r="G413"/>
    </row>
    <row r="414" spans="2:7">
      <c r="B414"/>
      <c r="C414"/>
      <c r="D414"/>
      <c r="E414"/>
      <c r="F414"/>
      <c r="G414"/>
    </row>
    <row r="415" spans="2:7">
      <c r="B415"/>
      <c r="C415"/>
      <c r="D415"/>
      <c r="E415"/>
      <c r="F415"/>
      <c r="G415"/>
    </row>
    <row r="416" spans="2:7">
      <c r="B416"/>
      <c r="C416"/>
      <c r="D416"/>
      <c r="E416"/>
      <c r="F416"/>
      <c r="G416"/>
    </row>
    <row r="417" spans="2:7">
      <c r="B417"/>
      <c r="C417"/>
      <c r="D417"/>
      <c r="E417"/>
      <c r="F417"/>
      <c r="G417"/>
    </row>
    <row r="418" spans="2:7">
      <c r="B418"/>
      <c r="C418"/>
      <c r="D418"/>
      <c r="E418"/>
      <c r="F418"/>
      <c r="G418"/>
    </row>
    <row r="419" spans="2:7">
      <c r="B419"/>
      <c r="C419"/>
      <c r="D419"/>
      <c r="E419"/>
      <c r="F419"/>
      <c r="G419"/>
    </row>
    <row r="420" spans="2:7">
      <c r="B420"/>
      <c r="C420"/>
      <c r="D420"/>
      <c r="E420"/>
      <c r="F420"/>
      <c r="G420"/>
    </row>
    <row r="421" spans="2:7">
      <c r="B421"/>
      <c r="C421"/>
      <c r="D421"/>
      <c r="E421"/>
      <c r="F421"/>
      <c r="G421"/>
    </row>
    <row r="422" spans="2:7">
      <c r="B422"/>
      <c r="C422"/>
      <c r="D422"/>
      <c r="E422"/>
      <c r="F422"/>
      <c r="G422"/>
    </row>
    <row r="423" spans="2:7">
      <c r="B423"/>
      <c r="C423"/>
      <c r="D423"/>
      <c r="E423"/>
      <c r="F423"/>
      <c r="G423"/>
    </row>
    <row r="424" spans="2:7">
      <c r="B424"/>
      <c r="C424"/>
      <c r="D424"/>
      <c r="E424"/>
      <c r="F424"/>
      <c r="G424"/>
    </row>
    <row r="425" spans="2:7">
      <c r="B425"/>
      <c r="C425"/>
      <c r="D425"/>
      <c r="E425"/>
      <c r="F425"/>
      <c r="G425"/>
    </row>
    <row r="426" spans="2:7">
      <c r="B426"/>
      <c r="C426"/>
      <c r="D426"/>
      <c r="E426"/>
      <c r="F426"/>
      <c r="G426"/>
    </row>
    <row r="427" spans="2:7">
      <c r="B427"/>
      <c r="C427"/>
      <c r="D427"/>
      <c r="E427"/>
      <c r="F427"/>
      <c r="G427"/>
    </row>
    <row r="428" spans="2:7">
      <c r="B428"/>
      <c r="C428"/>
      <c r="D428"/>
      <c r="E428"/>
      <c r="F428"/>
      <c r="G428"/>
    </row>
    <row r="429" spans="2:7">
      <c r="B429"/>
      <c r="C429"/>
      <c r="D429"/>
      <c r="E429"/>
      <c r="F429"/>
      <c r="G429"/>
    </row>
    <row r="430" spans="2:7">
      <c r="B430"/>
      <c r="C430"/>
      <c r="D430"/>
      <c r="E430"/>
      <c r="F430"/>
      <c r="G430"/>
    </row>
    <row r="431" spans="2:7">
      <c r="B431"/>
      <c r="C431"/>
      <c r="D431"/>
      <c r="E431"/>
      <c r="F431"/>
      <c r="G431"/>
    </row>
    <row r="432" spans="2:7">
      <c r="B432"/>
      <c r="C432"/>
      <c r="D432"/>
      <c r="E432"/>
      <c r="F432"/>
      <c r="G43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60" verticalDpi="0" copies="0" r:id="rId1"/>
  <headerFooter alignWithMargins="0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3:I16"/>
  <sheetViews>
    <sheetView workbookViewId="0" xr3:uid="{7BE570AB-09E9-518F-B8F7-3F91B7162CA9}">
      <selection activeCell="D8" sqref="D8"/>
    </sheetView>
  </sheetViews>
  <sheetFormatPr defaultColWidth="11.42578125" defaultRowHeight="12.75"/>
  <cols>
    <col min="1" max="1" width="21.42578125" bestFit="1" customWidth="1"/>
  </cols>
  <sheetData>
    <row r="3" spans="1:9">
      <c r="A3" s="10" t="s">
        <v>28</v>
      </c>
    </row>
    <row r="4" spans="1:9">
      <c r="A4" s="11" t="s">
        <v>51</v>
      </c>
    </row>
    <row r="5" spans="1:9">
      <c r="A5" s="11" t="s">
        <v>52</v>
      </c>
    </row>
    <row r="6" spans="1:9">
      <c r="A6" s="11" t="s">
        <v>53</v>
      </c>
    </row>
    <row r="7" spans="1:9">
      <c r="A7" s="11" t="s">
        <v>54</v>
      </c>
    </row>
    <row r="8" spans="1:9">
      <c r="A8" s="11" t="s">
        <v>55</v>
      </c>
    </row>
    <row r="9" spans="1:9">
      <c r="A9" s="11" t="s">
        <v>56</v>
      </c>
    </row>
    <row r="10" spans="1:9">
      <c r="A10" s="11" t="s">
        <v>57</v>
      </c>
    </row>
    <row r="11" spans="1:9">
      <c r="A11" s="11" t="s">
        <v>25</v>
      </c>
    </row>
    <row r="16" spans="1:9">
      <c r="I16" t="s">
        <v>58</v>
      </c>
    </row>
  </sheetData>
  <pageMargins left="0.7" right="0.7" top="0.78740157499999996" bottom="0.78740157499999996" header="0.3" footer="0.3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8"/>
  <sheetViews>
    <sheetView workbookViewId="0" xr3:uid="{65FA3815-DCC1-5481-872F-D2879ED395ED}">
      <selection activeCell="A3" sqref="A3"/>
    </sheetView>
  </sheetViews>
  <sheetFormatPr defaultColWidth="11.42578125" defaultRowHeight="12.75"/>
  <sheetData>
    <row r="1" spans="1:1">
      <c r="A1" s="36" t="s">
        <v>59</v>
      </c>
    </row>
    <row r="2" spans="1:1">
      <c r="A2" t="s">
        <v>51</v>
      </c>
    </row>
    <row r="3" spans="1:1">
      <c r="A3" t="s">
        <v>54</v>
      </c>
    </row>
    <row r="4" spans="1:1">
      <c r="A4" t="s">
        <v>57</v>
      </c>
    </row>
    <row r="5" spans="1:1">
      <c r="A5" t="s">
        <v>56</v>
      </c>
    </row>
    <row r="6" spans="1:1">
      <c r="A6" t="s">
        <v>55</v>
      </c>
    </row>
    <row r="7" spans="1:1">
      <c r="A7" t="s">
        <v>52</v>
      </c>
    </row>
    <row r="8" spans="1:1">
      <c r="A8" t="s">
        <v>53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12"/>
  <sheetViews>
    <sheetView workbookViewId="0" xr3:uid="{958C4451-9541-5A59-BF78-D2F731DF1C81}">
      <selection activeCell="B7" sqref="B7"/>
    </sheetView>
  </sheetViews>
  <sheetFormatPr defaultColWidth="11.42578125" defaultRowHeight="12.75"/>
  <cols>
    <col min="1" max="1" width="18.5703125" bestFit="1" customWidth="1"/>
    <col min="2" max="3" width="8.28515625" bestFit="1" customWidth="1"/>
    <col min="4" max="4" width="9.28515625" bestFit="1" customWidth="1"/>
    <col min="5" max="5" width="15.28515625" bestFit="1" customWidth="1"/>
  </cols>
  <sheetData>
    <row r="3" spans="1:5">
      <c r="A3" s="10" t="s">
        <v>22</v>
      </c>
      <c r="B3" s="10" t="s">
        <v>23</v>
      </c>
    </row>
    <row r="4" spans="1:5">
      <c r="A4" s="10" t="s">
        <v>24</v>
      </c>
      <c r="B4">
        <v>2014</v>
      </c>
      <c r="C4">
        <v>2015</v>
      </c>
      <c r="D4">
        <v>2016</v>
      </c>
      <c r="E4" t="s">
        <v>25</v>
      </c>
    </row>
    <row r="5" spans="1:5">
      <c r="A5" s="11" t="s">
        <v>16</v>
      </c>
      <c r="B5" s="12"/>
      <c r="C5" s="12"/>
      <c r="D5" s="12">
        <v>0.33215341307341062</v>
      </c>
      <c r="E5" s="12"/>
    </row>
    <row r="6" spans="1:5">
      <c r="A6" s="11" t="s">
        <v>12</v>
      </c>
      <c r="B6" s="12">
        <v>1</v>
      </c>
      <c r="C6" s="12">
        <v>7.9141959178267784</v>
      </c>
      <c r="D6" s="12">
        <v>1.0493076101608868E-2</v>
      </c>
      <c r="E6" s="12"/>
    </row>
    <row r="7" spans="1:5">
      <c r="A7" s="11" t="s">
        <v>10</v>
      </c>
      <c r="B7" s="12">
        <v>1</v>
      </c>
      <c r="C7" s="12">
        <v>0.69795424364396375</v>
      </c>
      <c r="D7" s="12">
        <v>2.3357699255276798E-3</v>
      </c>
      <c r="E7" s="12"/>
    </row>
    <row r="8" spans="1:5">
      <c r="A8" s="11" t="s">
        <v>20</v>
      </c>
      <c r="B8" s="12">
        <v>1</v>
      </c>
      <c r="C8" s="12">
        <v>0.5</v>
      </c>
      <c r="D8" s="12">
        <v>38.790123456790127</v>
      </c>
      <c r="E8" s="12"/>
    </row>
    <row r="9" spans="1:5">
      <c r="A9" s="11" t="s">
        <v>21</v>
      </c>
      <c r="B9" s="12">
        <v>1</v>
      </c>
      <c r="C9" s="12">
        <v>4.0078448704491461</v>
      </c>
      <c r="D9" s="12">
        <v>0.10534006009979875</v>
      </c>
      <c r="E9" s="12"/>
    </row>
    <row r="10" spans="1:5">
      <c r="A10" s="11" t="s">
        <v>7</v>
      </c>
      <c r="B10" s="12"/>
      <c r="C10" s="12"/>
      <c r="D10" s="12">
        <v>6.1369320934271748E-2</v>
      </c>
      <c r="E10" s="12"/>
    </row>
    <row r="11" spans="1:5">
      <c r="A11" s="11" t="s">
        <v>14</v>
      </c>
      <c r="B11" s="12">
        <v>1</v>
      </c>
      <c r="C11" s="12">
        <v>1.4696077373366752</v>
      </c>
      <c r="D11" s="12" t="e">
        <v>#NULL!</v>
      </c>
      <c r="E11" s="12"/>
    </row>
    <row r="12" spans="1:5">
      <c r="A12" s="11" t="s">
        <v>25</v>
      </c>
      <c r="B12" s="12">
        <v>1</v>
      </c>
      <c r="C12" s="12">
        <v>2.0328179411505047</v>
      </c>
      <c r="D12" s="12">
        <v>7.6085129217927955E-2</v>
      </c>
      <c r="E12" s="12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Q22"/>
  <sheetViews>
    <sheetView workbookViewId="0" xr3:uid="{842E5F09-E766-5B8D-85AF-A39847EA96FD}">
      <selection activeCell="D8" sqref="D8"/>
    </sheetView>
  </sheetViews>
  <sheetFormatPr defaultColWidth="11.42578125" defaultRowHeight="12.75"/>
  <cols>
    <col min="1" max="1" width="21.42578125" bestFit="1" customWidth="1"/>
    <col min="2" max="2" width="18.5703125" bestFit="1" customWidth="1"/>
    <col min="3" max="3" width="15.7109375" bestFit="1" customWidth="1"/>
    <col min="4" max="4" width="18.5703125" bestFit="1" customWidth="1"/>
    <col min="5" max="5" width="15.7109375" bestFit="1" customWidth="1"/>
    <col min="6" max="6" width="18.5703125" bestFit="1" customWidth="1"/>
    <col min="7" max="7" width="15.7109375" bestFit="1" customWidth="1"/>
    <col min="8" max="8" width="18.5703125" bestFit="1" customWidth="1"/>
    <col min="9" max="9" width="15.7109375" bestFit="1" customWidth="1"/>
    <col min="10" max="10" width="18.5703125" bestFit="1" customWidth="1"/>
    <col min="11" max="11" width="15.7109375" bestFit="1" customWidth="1"/>
    <col min="12" max="12" width="18.5703125" bestFit="1" customWidth="1"/>
    <col min="13" max="13" width="15.7109375" bestFit="1" customWidth="1"/>
    <col min="14" max="14" width="18.5703125" bestFit="1" customWidth="1"/>
    <col min="15" max="15" width="15.7109375" bestFit="1" customWidth="1"/>
    <col min="16" max="16" width="26.7109375" bestFit="1" customWidth="1"/>
    <col min="17" max="17" width="23.7109375" bestFit="1" customWidth="1"/>
    <col min="18" max="18" width="7.85546875" customWidth="1"/>
    <col min="19" max="20" width="6.85546875" customWidth="1"/>
    <col min="21" max="21" width="13.28515625" bestFit="1" customWidth="1"/>
    <col min="22" max="24" width="6.85546875" customWidth="1"/>
    <col min="25" max="26" width="7.85546875" customWidth="1"/>
    <col min="27" max="27" width="12.7109375" bestFit="1" customWidth="1"/>
    <col min="28" max="28" width="6.85546875" customWidth="1"/>
    <col min="29" max="29" width="7.85546875" customWidth="1"/>
    <col min="30" max="30" width="5.85546875" customWidth="1"/>
    <col min="31" max="31" width="6.85546875" customWidth="1"/>
    <col min="32" max="32" width="12.7109375" bestFit="1" customWidth="1"/>
    <col min="33" max="33" width="8.85546875" customWidth="1"/>
    <col min="34" max="35" width="7.85546875" customWidth="1"/>
    <col min="36" max="36" width="6.85546875" customWidth="1"/>
    <col min="37" max="37" width="13.28515625" bestFit="1" customWidth="1"/>
    <col min="38" max="38" width="14.85546875" bestFit="1" customWidth="1"/>
  </cols>
  <sheetData>
    <row r="3" spans="1:17">
      <c r="B3" s="10" t="s">
        <v>1</v>
      </c>
    </row>
    <row r="4" spans="1:17">
      <c r="B4" t="s">
        <v>16</v>
      </c>
      <c r="D4" t="s">
        <v>12</v>
      </c>
      <c r="F4" t="s">
        <v>10</v>
      </c>
      <c r="H4" t="s">
        <v>20</v>
      </c>
      <c r="J4" t="s">
        <v>21</v>
      </c>
      <c r="L4" t="s">
        <v>7</v>
      </c>
      <c r="N4" t="s">
        <v>14</v>
      </c>
      <c r="P4" t="s">
        <v>26</v>
      </c>
      <c r="Q4" t="s">
        <v>27</v>
      </c>
    </row>
    <row r="5" spans="1:17">
      <c r="A5" s="10" t="s">
        <v>28</v>
      </c>
      <c r="B5" t="s">
        <v>22</v>
      </c>
      <c r="C5" t="s">
        <v>29</v>
      </c>
      <c r="D5" t="s">
        <v>22</v>
      </c>
      <c r="E5" t="s">
        <v>29</v>
      </c>
      <c r="F5" t="s">
        <v>22</v>
      </c>
      <c r="G5" t="s">
        <v>29</v>
      </c>
      <c r="H5" t="s">
        <v>22</v>
      </c>
      <c r="I5" t="s">
        <v>29</v>
      </c>
      <c r="J5" t="s">
        <v>22</v>
      </c>
      <c r="K5" t="s">
        <v>29</v>
      </c>
      <c r="L5" t="s">
        <v>22</v>
      </c>
      <c r="M5" t="s">
        <v>29</v>
      </c>
      <c r="N5" t="s">
        <v>22</v>
      </c>
      <c r="O5" t="s">
        <v>29</v>
      </c>
    </row>
    <row r="6" spans="1:17">
      <c r="A6" s="11" t="s">
        <v>15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</row>
    <row r="7" spans="1:17">
      <c r="A7" s="13" t="s">
        <v>17</v>
      </c>
      <c r="B7" s="14">
        <v>0</v>
      </c>
      <c r="C7" s="14"/>
      <c r="D7" s="14">
        <v>4235</v>
      </c>
      <c r="E7" s="14">
        <v>16123</v>
      </c>
      <c r="F7" s="14">
        <v>4235</v>
      </c>
      <c r="G7" s="14"/>
      <c r="H7" s="14">
        <v>20435</v>
      </c>
      <c r="I7" s="14">
        <v>2016</v>
      </c>
      <c r="J7" s="14">
        <v>24563.5</v>
      </c>
      <c r="K7" s="14">
        <v>12090</v>
      </c>
      <c r="L7" s="14">
        <v>24563.5</v>
      </c>
      <c r="M7" s="14"/>
      <c r="N7" s="14">
        <v>137963.5</v>
      </c>
      <c r="O7" s="14">
        <v>14102</v>
      </c>
      <c r="P7" s="14"/>
      <c r="Q7" s="14">
        <v>44331</v>
      </c>
    </row>
    <row r="8" spans="1:17">
      <c r="A8" s="13" t="s">
        <v>9</v>
      </c>
      <c r="B8" s="14">
        <v>0</v>
      </c>
      <c r="C8" s="14"/>
      <c r="D8" s="14">
        <v>1352</v>
      </c>
      <c r="E8" s="14">
        <v>4031</v>
      </c>
      <c r="F8" s="14">
        <v>1352</v>
      </c>
      <c r="G8" s="14"/>
      <c r="H8" s="14">
        <v>1352</v>
      </c>
      <c r="I8" s="14"/>
      <c r="J8" s="14">
        <v>7164</v>
      </c>
      <c r="K8" s="14">
        <v>18130</v>
      </c>
      <c r="L8" s="14">
        <v>9984.2000000000007</v>
      </c>
      <c r="M8" s="14">
        <v>2016</v>
      </c>
      <c r="N8" s="14">
        <v>29980.7</v>
      </c>
      <c r="O8" s="14">
        <v>42307</v>
      </c>
      <c r="P8" s="14"/>
      <c r="Q8" s="14">
        <v>66484</v>
      </c>
    </row>
    <row r="9" spans="1:17">
      <c r="A9" s="13" t="s">
        <v>11</v>
      </c>
      <c r="B9" s="14">
        <v>0</v>
      </c>
      <c r="C9" s="14"/>
      <c r="D9" s="14">
        <v>12153.8</v>
      </c>
      <c r="E9" s="14">
        <v>10078</v>
      </c>
      <c r="F9" s="14">
        <v>13166.3</v>
      </c>
      <c r="G9" s="14">
        <v>2014</v>
      </c>
      <c r="H9" s="14">
        <v>13166.3</v>
      </c>
      <c r="I9" s="14"/>
      <c r="J9" s="14">
        <v>20646.3</v>
      </c>
      <c r="K9" s="14">
        <v>16118</v>
      </c>
      <c r="L9" s="14">
        <v>21195.18</v>
      </c>
      <c r="M9" s="14">
        <v>2015</v>
      </c>
      <c r="N9" s="14">
        <v>21195.18</v>
      </c>
      <c r="O9" s="14"/>
      <c r="P9" s="14"/>
      <c r="Q9" s="14">
        <v>30225</v>
      </c>
    </row>
    <row r="10" spans="1:17">
      <c r="A10" s="13" t="s">
        <v>13</v>
      </c>
      <c r="B10" s="14">
        <v>0</v>
      </c>
      <c r="C10" s="14"/>
      <c r="D10" s="14">
        <v>18374</v>
      </c>
      <c r="E10" s="14">
        <v>46327</v>
      </c>
      <c r="F10" s="14">
        <v>20399</v>
      </c>
      <c r="G10" s="14">
        <v>4028</v>
      </c>
      <c r="H10" s="14">
        <v>20399</v>
      </c>
      <c r="I10" s="14"/>
      <c r="J10" s="14">
        <v>20399</v>
      </c>
      <c r="K10" s="14"/>
      <c r="L10" s="14">
        <v>20399</v>
      </c>
      <c r="M10" s="14"/>
      <c r="N10" s="14">
        <v>20399</v>
      </c>
      <c r="O10" s="14"/>
      <c r="P10" s="14"/>
      <c r="Q10" s="14">
        <v>50355</v>
      </c>
    </row>
    <row r="11" spans="1:17">
      <c r="A11" s="13" t="s">
        <v>19</v>
      </c>
      <c r="B11" s="14">
        <v>0</v>
      </c>
      <c r="C11" s="14"/>
      <c r="D11" s="14">
        <v>2025</v>
      </c>
      <c r="E11" s="14">
        <v>4028</v>
      </c>
      <c r="F11" s="14">
        <v>43165</v>
      </c>
      <c r="G11" s="14">
        <v>10074</v>
      </c>
      <c r="H11" s="14">
        <v>43165</v>
      </c>
      <c r="I11" s="14"/>
      <c r="J11" s="14">
        <v>56826</v>
      </c>
      <c r="K11" s="14">
        <v>40296</v>
      </c>
      <c r="L11" s="14">
        <v>56826</v>
      </c>
      <c r="M11" s="14"/>
      <c r="N11" s="14">
        <v>56826</v>
      </c>
      <c r="O11" s="14"/>
      <c r="P11" s="14"/>
      <c r="Q11" s="14">
        <v>54398</v>
      </c>
    </row>
    <row r="12" spans="1:17">
      <c r="A12" s="13" t="s">
        <v>18</v>
      </c>
      <c r="B12" s="14">
        <v>4454.5</v>
      </c>
      <c r="C12" s="14">
        <v>6045</v>
      </c>
      <c r="D12" s="14">
        <v>6760.5</v>
      </c>
      <c r="E12" s="14">
        <v>16121</v>
      </c>
      <c r="F12" s="14">
        <v>16255</v>
      </c>
      <c r="G12" s="14">
        <v>16121</v>
      </c>
      <c r="H12" s="14">
        <v>19692.5</v>
      </c>
      <c r="I12" s="14">
        <v>2016</v>
      </c>
      <c r="J12" s="14">
        <v>36690.5</v>
      </c>
      <c r="K12" s="14">
        <v>32242</v>
      </c>
      <c r="L12" s="14">
        <v>36690.5</v>
      </c>
      <c r="M12" s="14"/>
      <c r="N12" s="14">
        <v>42038</v>
      </c>
      <c r="O12" s="14">
        <v>24176</v>
      </c>
      <c r="P12" s="14"/>
      <c r="Q12" s="14">
        <v>96721</v>
      </c>
    </row>
    <row r="13" spans="1:17">
      <c r="A13" s="11" t="s">
        <v>30</v>
      </c>
      <c r="B13" s="14">
        <v>4454.5</v>
      </c>
      <c r="C13" s="14">
        <v>6045</v>
      </c>
      <c r="D13" s="14">
        <v>44900.3</v>
      </c>
      <c r="E13" s="14">
        <v>96708</v>
      </c>
      <c r="F13" s="14">
        <v>98572.3</v>
      </c>
      <c r="G13" s="14">
        <v>32237</v>
      </c>
      <c r="H13" s="14">
        <v>118209.8</v>
      </c>
      <c r="I13" s="14">
        <v>4032</v>
      </c>
      <c r="J13" s="14">
        <v>166289.29999999999</v>
      </c>
      <c r="K13" s="14">
        <v>118876</v>
      </c>
      <c r="L13" s="14">
        <v>169658.37999999998</v>
      </c>
      <c r="M13" s="14">
        <v>4031</v>
      </c>
      <c r="N13" s="14">
        <v>308402.38</v>
      </c>
      <c r="O13" s="14">
        <v>80585</v>
      </c>
      <c r="P13" s="14"/>
      <c r="Q13" s="14">
        <v>342514</v>
      </c>
    </row>
    <row r="14" spans="1:17">
      <c r="A14" s="11" t="s">
        <v>8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</row>
    <row r="15" spans="1:17">
      <c r="A15" s="13" t="s">
        <v>17</v>
      </c>
      <c r="B15" s="14">
        <v>111318.3</v>
      </c>
      <c r="C15" s="14">
        <v>2015</v>
      </c>
      <c r="D15" s="14">
        <v>136743.29999999999</v>
      </c>
      <c r="E15" s="14">
        <v>10074</v>
      </c>
      <c r="F15" s="14">
        <v>136743.29999999999</v>
      </c>
      <c r="G15" s="14"/>
      <c r="H15" s="14">
        <v>136743.29999999999</v>
      </c>
      <c r="I15" s="14"/>
      <c r="J15" s="14">
        <v>137755.79999999999</v>
      </c>
      <c r="K15" s="14">
        <v>4030</v>
      </c>
      <c r="L15" s="14">
        <v>146643.29999999999</v>
      </c>
      <c r="M15" s="14">
        <v>6045</v>
      </c>
      <c r="N15" s="14">
        <v>146643.29999999999</v>
      </c>
      <c r="O15" s="14"/>
      <c r="P15" s="14"/>
      <c r="Q15" s="14">
        <v>22164</v>
      </c>
    </row>
    <row r="16" spans="1:17">
      <c r="A16" s="13" t="s">
        <v>9</v>
      </c>
      <c r="B16" s="14">
        <v>0</v>
      </c>
      <c r="C16" s="14"/>
      <c r="D16" s="14">
        <v>2790</v>
      </c>
      <c r="E16" s="14">
        <v>14102</v>
      </c>
      <c r="F16" s="14">
        <v>140954.85</v>
      </c>
      <c r="G16" s="14">
        <v>12087</v>
      </c>
      <c r="H16" s="14">
        <v>141967.35</v>
      </c>
      <c r="I16" s="14">
        <v>4028</v>
      </c>
      <c r="J16" s="14">
        <v>141967.35</v>
      </c>
      <c r="K16" s="14"/>
      <c r="L16" s="14">
        <v>181185.35</v>
      </c>
      <c r="M16" s="14">
        <v>2015</v>
      </c>
      <c r="N16" s="14">
        <v>247053.35</v>
      </c>
      <c r="O16" s="14">
        <v>4029</v>
      </c>
      <c r="P16" s="14"/>
      <c r="Q16" s="14">
        <v>36261</v>
      </c>
    </row>
    <row r="17" spans="1:17">
      <c r="A17" s="13" t="s">
        <v>11</v>
      </c>
      <c r="B17" s="14">
        <v>0</v>
      </c>
      <c r="C17" s="14"/>
      <c r="D17" s="14">
        <v>0</v>
      </c>
      <c r="E17" s="14"/>
      <c r="F17" s="14">
        <v>769666.3</v>
      </c>
      <c r="G17" s="14">
        <v>22158</v>
      </c>
      <c r="H17" s="14">
        <v>769666.3</v>
      </c>
      <c r="I17" s="14"/>
      <c r="J17" s="14">
        <v>769666.3</v>
      </c>
      <c r="K17" s="14"/>
      <c r="L17" s="14">
        <v>769666.3</v>
      </c>
      <c r="M17" s="14"/>
      <c r="N17" s="14">
        <v>868842.45000000007</v>
      </c>
      <c r="O17" s="14">
        <v>6044</v>
      </c>
      <c r="P17" s="14"/>
      <c r="Q17" s="14">
        <v>28202</v>
      </c>
    </row>
    <row r="18" spans="1:17">
      <c r="A18" s="13" t="s">
        <v>13</v>
      </c>
      <c r="B18" s="14">
        <v>0</v>
      </c>
      <c r="C18" s="14"/>
      <c r="D18" s="14">
        <v>658945.34999999986</v>
      </c>
      <c r="E18" s="14">
        <v>16117</v>
      </c>
      <c r="F18" s="14">
        <v>658945.34999999986</v>
      </c>
      <c r="G18" s="14"/>
      <c r="H18" s="14">
        <v>658945.34999999986</v>
      </c>
      <c r="I18" s="14"/>
      <c r="J18" s="14">
        <v>658945.34999999986</v>
      </c>
      <c r="K18" s="14"/>
      <c r="L18" s="14">
        <v>658945.34999999986</v>
      </c>
      <c r="M18" s="14"/>
      <c r="N18" s="14">
        <v>658945.34999999986</v>
      </c>
      <c r="O18" s="14"/>
      <c r="P18" s="14"/>
      <c r="Q18" s="14">
        <v>16117</v>
      </c>
    </row>
    <row r="19" spans="1:17">
      <c r="A19" s="13" t="s">
        <v>19</v>
      </c>
      <c r="B19" s="14">
        <v>0</v>
      </c>
      <c r="C19" s="14"/>
      <c r="D19" s="14">
        <v>142030.70000000001</v>
      </c>
      <c r="E19" s="14">
        <v>4029</v>
      </c>
      <c r="F19" s="14">
        <v>306289.55</v>
      </c>
      <c r="G19" s="14">
        <v>4030</v>
      </c>
      <c r="H19" s="14">
        <v>306289.55</v>
      </c>
      <c r="I19" s="14"/>
      <c r="J19" s="14">
        <v>306289.55</v>
      </c>
      <c r="K19" s="14"/>
      <c r="L19" s="14">
        <v>306289.55</v>
      </c>
      <c r="M19" s="14"/>
      <c r="N19" s="14">
        <v>306289.55</v>
      </c>
      <c r="O19" s="14"/>
      <c r="P19" s="14"/>
      <c r="Q19" s="14">
        <v>8059</v>
      </c>
    </row>
    <row r="20" spans="1:17">
      <c r="A20" s="13" t="s">
        <v>18</v>
      </c>
      <c r="B20" s="14">
        <v>295322.14999999997</v>
      </c>
      <c r="C20" s="14">
        <v>6046</v>
      </c>
      <c r="D20" s="14">
        <v>308840.89999999997</v>
      </c>
      <c r="E20" s="14">
        <v>24181</v>
      </c>
      <c r="F20" s="14">
        <v>309785.89999999997</v>
      </c>
      <c r="G20" s="14">
        <v>8062</v>
      </c>
      <c r="H20" s="14">
        <v>310292.14999999997</v>
      </c>
      <c r="I20" s="14">
        <v>2015</v>
      </c>
      <c r="J20" s="14">
        <v>310344.64999999997</v>
      </c>
      <c r="K20" s="14">
        <v>2015</v>
      </c>
      <c r="L20" s="14">
        <v>314454.64999999997</v>
      </c>
      <c r="M20" s="14">
        <v>10076</v>
      </c>
      <c r="N20" s="14">
        <v>316173.39999999997</v>
      </c>
      <c r="O20" s="14">
        <v>2015</v>
      </c>
      <c r="P20" s="14"/>
      <c r="Q20" s="14">
        <v>54410</v>
      </c>
    </row>
    <row r="21" spans="1:17">
      <c r="A21" s="11" t="s">
        <v>31</v>
      </c>
      <c r="B21" s="14">
        <v>406640.44999999995</v>
      </c>
      <c r="C21" s="14">
        <v>8061</v>
      </c>
      <c r="D21" s="14">
        <v>1249350.2499999998</v>
      </c>
      <c r="E21" s="14">
        <v>68503</v>
      </c>
      <c r="F21" s="14">
        <v>2322385.25</v>
      </c>
      <c r="G21" s="14">
        <v>46337</v>
      </c>
      <c r="H21" s="14">
        <v>2323904</v>
      </c>
      <c r="I21" s="14">
        <v>6043</v>
      </c>
      <c r="J21" s="14">
        <v>2324969</v>
      </c>
      <c r="K21" s="14">
        <v>6045</v>
      </c>
      <c r="L21" s="14">
        <v>2377184.5</v>
      </c>
      <c r="M21" s="14">
        <v>18136</v>
      </c>
      <c r="N21" s="14">
        <v>2543947.4</v>
      </c>
      <c r="O21" s="14">
        <v>12088</v>
      </c>
      <c r="P21" s="14"/>
      <c r="Q21" s="14">
        <v>165213</v>
      </c>
    </row>
    <row r="22" spans="1:17">
      <c r="A22" s="11" t="s">
        <v>25</v>
      </c>
      <c r="B22" s="14">
        <v>411094.94999999995</v>
      </c>
      <c r="C22" s="14">
        <v>14106</v>
      </c>
      <c r="D22" s="14">
        <v>1294250.5499999998</v>
      </c>
      <c r="E22" s="14">
        <v>165211</v>
      </c>
      <c r="F22" s="14">
        <v>2420957.5499999998</v>
      </c>
      <c r="G22" s="14">
        <v>78574</v>
      </c>
      <c r="H22" s="14">
        <v>2442113.7999999998</v>
      </c>
      <c r="I22" s="14">
        <v>10075</v>
      </c>
      <c r="J22" s="14">
        <v>2491258.2999999998</v>
      </c>
      <c r="K22" s="14">
        <v>124921</v>
      </c>
      <c r="L22" s="14">
        <v>2546842.88</v>
      </c>
      <c r="M22" s="14">
        <v>22167</v>
      </c>
      <c r="N22" s="14">
        <v>2852349.78</v>
      </c>
      <c r="O22" s="14">
        <v>92673</v>
      </c>
      <c r="P22" s="14"/>
      <c r="Q22" s="14">
        <v>507727</v>
      </c>
    </row>
  </sheetData>
  <pageMargins left="0.7" right="0.7" top="0.78740157499999996" bottom="0.78740157499999996" header="0.3" footer="0.3"/>
  <pageSetup orientation="portrait" horizontalDpi="4294967292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I14"/>
  <sheetViews>
    <sheetView workbookViewId="0" xr3:uid="{51F8DEE0-4D01-5F28-A812-FC0BD7CAC4A5}">
      <selection activeCell="A13" sqref="A13"/>
    </sheetView>
  </sheetViews>
  <sheetFormatPr defaultColWidth="11.42578125" defaultRowHeight="12.75"/>
  <cols>
    <col min="1" max="1" width="21.42578125" bestFit="1" customWidth="1"/>
    <col min="2" max="2" width="7.5703125" bestFit="1" customWidth="1"/>
    <col min="3" max="3" width="7.28515625" customWidth="1"/>
    <col min="4" max="6" width="7.28515625" bestFit="1" customWidth="1"/>
    <col min="7" max="7" width="6.28515625" customWidth="1"/>
    <col min="8" max="8" width="7.28515625" bestFit="1" customWidth="1"/>
    <col min="9" max="9" width="15.28515625" bestFit="1" customWidth="1"/>
    <col min="10" max="10" width="7.85546875" customWidth="1"/>
    <col min="11" max="11" width="12.7109375" customWidth="1"/>
    <col min="12" max="13" width="8.85546875" customWidth="1"/>
    <col min="14" max="14" width="6.85546875" customWidth="1"/>
    <col min="15" max="15" width="8.85546875" customWidth="1"/>
    <col min="16" max="16" width="7.85546875" customWidth="1"/>
    <col min="17" max="17" width="12.7109375" customWidth="1"/>
    <col min="18" max="18" width="7.85546875" customWidth="1"/>
    <col min="19" max="20" width="6.85546875" customWidth="1"/>
    <col min="21" max="21" width="13.28515625" customWidth="1"/>
    <col min="22" max="24" width="6.85546875" customWidth="1"/>
    <col min="25" max="26" width="7.85546875" customWidth="1"/>
    <col min="27" max="27" width="12.7109375" customWidth="1"/>
    <col min="28" max="28" width="6.85546875" customWidth="1"/>
    <col min="29" max="29" width="7.85546875" customWidth="1"/>
    <col min="30" max="30" width="5.85546875" customWidth="1"/>
    <col min="31" max="31" width="6.85546875" customWidth="1"/>
    <col min="32" max="32" width="12.7109375" customWidth="1"/>
    <col min="33" max="33" width="8.85546875" customWidth="1"/>
    <col min="34" max="35" width="7.85546875" customWidth="1"/>
    <col min="36" max="36" width="6.85546875" customWidth="1"/>
    <col min="37" max="37" width="13.28515625" customWidth="1"/>
    <col min="38" max="38" width="14.85546875" customWidth="1"/>
  </cols>
  <sheetData>
    <row r="3" spans="1:9">
      <c r="A3" s="10" t="s">
        <v>22</v>
      </c>
      <c r="B3" s="10" t="s">
        <v>1</v>
      </c>
    </row>
    <row r="4" spans="1:9">
      <c r="A4" s="10" t="s">
        <v>28</v>
      </c>
      <c r="B4" t="s">
        <v>16</v>
      </c>
      <c r="C4" t="s">
        <v>12</v>
      </c>
      <c r="D4" t="s">
        <v>10</v>
      </c>
      <c r="E4" t="s">
        <v>20</v>
      </c>
      <c r="F4" t="s">
        <v>21</v>
      </c>
      <c r="G4" t="s">
        <v>7</v>
      </c>
      <c r="H4" t="s">
        <v>14</v>
      </c>
      <c r="I4" t="s">
        <v>25</v>
      </c>
    </row>
    <row r="5" spans="1:9">
      <c r="A5" s="11" t="s">
        <v>15</v>
      </c>
      <c r="B5" s="12"/>
      <c r="C5" s="12"/>
      <c r="D5" s="12"/>
      <c r="E5" s="12"/>
      <c r="F5" s="12"/>
      <c r="G5" s="12"/>
      <c r="H5" s="12"/>
      <c r="I5" s="12"/>
    </row>
    <row r="6" spans="1:9">
      <c r="A6" s="13" t="s">
        <v>17</v>
      </c>
      <c r="B6" s="12">
        <v>0</v>
      </c>
      <c r="C6" s="12">
        <v>3.0696524805473913E-2</v>
      </c>
      <c r="D6" s="12">
        <v>0</v>
      </c>
      <c r="E6" s="12">
        <v>0.11742236171161213</v>
      </c>
      <c r="F6" s="12">
        <v>2.9924581501629053E-2</v>
      </c>
      <c r="G6" s="12">
        <v>0</v>
      </c>
      <c r="H6" s="12">
        <v>0.82195653198128493</v>
      </c>
      <c r="I6" s="12">
        <v>1</v>
      </c>
    </row>
    <row r="7" spans="1:9">
      <c r="A7" s="13" t="s">
        <v>9</v>
      </c>
      <c r="B7" s="12">
        <v>0</v>
      </c>
      <c r="C7" s="12">
        <v>4.5095678219654642E-2</v>
      </c>
      <c r="D7" s="12">
        <v>0</v>
      </c>
      <c r="E7" s="12">
        <v>0</v>
      </c>
      <c r="F7" s="12">
        <v>0.19385804867798284</v>
      </c>
      <c r="G7" s="12">
        <v>9.4067183221205636E-2</v>
      </c>
      <c r="H7" s="12">
        <v>0.66697908988115684</v>
      </c>
      <c r="I7" s="12">
        <v>1</v>
      </c>
    </row>
    <row r="8" spans="1:9">
      <c r="A8" s="13" t="s">
        <v>11</v>
      </c>
      <c r="B8" s="12">
        <v>0</v>
      </c>
      <c r="C8" s="12">
        <v>0.57342282537822276</v>
      </c>
      <c r="D8" s="12">
        <v>4.7770294944416605E-2</v>
      </c>
      <c r="E8" s="12">
        <v>0</v>
      </c>
      <c r="F8" s="12">
        <v>0.35291042586097404</v>
      </c>
      <c r="G8" s="12">
        <v>2.5896453816386555E-2</v>
      </c>
      <c r="H8" s="12">
        <v>0</v>
      </c>
      <c r="I8" s="12">
        <v>1</v>
      </c>
    </row>
    <row r="9" spans="1:9">
      <c r="A9" s="13" t="s">
        <v>13</v>
      </c>
      <c r="B9" s="12">
        <v>0</v>
      </c>
      <c r="C9" s="12">
        <v>0.90073042796215497</v>
      </c>
      <c r="D9" s="12">
        <v>9.9269572037844991E-2</v>
      </c>
      <c r="E9" s="12">
        <v>0</v>
      </c>
      <c r="F9" s="12">
        <v>0</v>
      </c>
      <c r="G9" s="12">
        <v>0</v>
      </c>
      <c r="H9" s="12">
        <v>0</v>
      </c>
      <c r="I9" s="12">
        <v>1</v>
      </c>
    </row>
    <row r="10" spans="1:9">
      <c r="A10" s="13" t="s">
        <v>19</v>
      </c>
      <c r="B10" s="12">
        <v>0</v>
      </c>
      <c r="C10" s="12">
        <v>3.5635096610706365E-2</v>
      </c>
      <c r="D10" s="12">
        <v>0.72396438250096784</v>
      </c>
      <c r="E10" s="12">
        <v>0</v>
      </c>
      <c r="F10" s="12">
        <v>0.24040052088832575</v>
      </c>
      <c r="G10" s="12">
        <v>0</v>
      </c>
      <c r="H10" s="12">
        <v>0</v>
      </c>
      <c r="I10" s="12">
        <v>1</v>
      </c>
    </row>
    <row r="11" spans="1:9">
      <c r="A11" s="13" t="s">
        <v>18</v>
      </c>
      <c r="B11" s="12">
        <v>0.10596365193396451</v>
      </c>
      <c r="C11" s="12">
        <v>5.4855131071887338E-2</v>
      </c>
      <c r="D11" s="12">
        <v>0.22585517864789001</v>
      </c>
      <c r="E11" s="12">
        <v>8.1771254579190253E-2</v>
      </c>
      <c r="F11" s="12">
        <v>0.40434844664351299</v>
      </c>
      <c r="G11" s="12">
        <v>0</v>
      </c>
      <c r="H11" s="12">
        <v>0.12720633712355489</v>
      </c>
      <c r="I11" s="12">
        <v>1</v>
      </c>
    </row>
    <row r="12" spans="1:9">
      <c r="A12" s="11" t="s">
        <v>30</v>
      </c>
      <c r="B12" s="12">
        <v>1.4443792554389497E-2</v>
      </c>
      <c r="C12" s="12">
        <v>0.13114619932569913</v>
      </c>
      <c r="D12" s="12">
        <v>0.17403237938695545</v>
      </c>
      <c r="E12" s="12">
        <v>6.3674930135104668E-2</v>
      </c>
      <c r="F12" s="12">
        <v>0.15589860233893135</v>
      </c>
      <c r="G12" s="12">
        <v>1.0924299611436202E-2</v>
      </c>
      <c r="H12" s="12">
        <v>0.44987979664748373</v>
      </c>
      <c r="I12" s="12">
        <v>1</v>
      </c>
    </row>
    <row r="13" spans="1:9">
      <c r="A13" s="11" t="s">
        <v>8</v>
      </c>
      <c r="B13" s="12">
        <v>0.15984624917952314</v>
      </c>
      <c r="C13" s="12">
        <v>0.33126070138085395</v>
      </c>
      <c r="D13" s="12">
        <v>0.42179920858426556</v>
      </c>
      <c r="E13" s="12">
        <v>5.9700526826930462E-4</v>
      </c>
      <c r="F13" s="12">
        <v>4.1864073132958648E-4</v>
      </c>
      <c r="G13" s="12">
        <v>2.0525385076751196E-2</v>
      </c>
      <c r="H13" s="12">
        <v>6.5552809779007223E-2</v>
      </c>
      <c r="I13" s="12">
        <v>1</v>
      </c>
    </row>
    <row r="14" spans="1:9">
      <c r="A14" s="11" t="s">
        <v>25</v>
      </c>
      <c r="B14" s="12">
        <v>0.14412501330744928</v>
      </c>
      <c r="C14" s="12">
        <v>0.30962387789620949</v>
      </c>
      <c r="D14" s="12">
        <v>0.39501010987509394</v>
      </c>
      <c r="E14" s="12">
        <v>7.4171303072093778E-3</v>
      </c>
      <c r="F14" s="12">
        <v>1.722947877731882E-2</v>
      </c>
      <c r="G14" s="12">
        <v>1.9487294436939639E-2</v>
      </c>
      <c r="H14" s="12">
        <v>0.10710709539977949</v>
      </c>
      <c r="I14" s="12">
        <v>1</v>
      </c>
    </row>
  </sheetData>
  <pageMargins left="0.7" right="0.7" top="0.78740157499999996" bottom="0.78740157499999996" header="0.3" footer="0.3"/>
  <pageSetup orientation="portrait" horizontalDpi="4294967292" verticalDpi="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I21"/>
  <sheetViews>
    <sheetView workbookViewId="0" xr3:uid="{F9CF3CF3-643B-5BE6-8B46-32C596A47465}"/>
  </sheetViews>
  <sheetFormatPr defaultColWidth="11.42578125" defaultRowHeight="12.75"/>
  <cols>
    <col min="1" max="1" width="21.28515625" customWidth="1"/>
    <col min="2" max="8" width="8.28515625" bestFit="1" customWidth="1"/>
    <col min="9" max="9" width="14.85546875" customWidth="1"/>
    <col min="10" max="10" width="7.85546875" customWidth="1"/>
    <col min="11" max="11" width="12.7109375" customWidth="1"/>
    <col min="12" max="13" width="8.85546875" customWidth="1"/>
    <col min="14" max="14" width="6.85546875" customWidth="1"/>
    <col min="15" max="15" width="8.85546875" customWidth="1"/>
    <col min="16" max="16" width="7.85546875" customWidth="1"/>
    <col min="17" max="17" width="12.7109375" customWidth="1"/>
    <col min="18" max="18" width="7.85546875" customWidth="1"/>
    <col min="19" max="20" width="6.85546875" customWidth="1"/>
    <col min="21" max="21" width="13.28515625" customWidth="1"/>
    <col min="22" max="24" width="6.85546875" customWidth="1"/>
    <col min="25" max="26" width="7.85546875" customWidth="1"/>
    <col min="27" max="27" width="12.7109375" customWidth="1"/>
    <col min="28" max="28" width="6.85546875" customWidth="1"/>
    <col min="29" max="29" width="7.85546875" customWidth="1"/>
    <col min="30" max="30" width="5.85546875" customWidth="1"/>
    <col min="31" max="31" width="6.85546875" customWidth="1"/>
    <col min="32" max="32" width="12.7109375" customWidth="1"/>
    <col min="33" max="33" width="8.85546875" customWidth="1"/>
    <col min="34" max="35" width="7.85546875" customWidth="1"/>
    <col min="36" max="36" width="6.85546875" customWidth="1"/>
    <col min="37" max="37" width="13.28515625" customWidth="1"/>
    <col min="38" max="38" width="14.85546875" customWidth="1"/>
  </cols>
  <sheetData>
    <row r="3" spans="1:9">
      <c r="A3" s="10" t="s">
        <v>22</v>
      </c>
      <c r="B3" s="10" t="s">
        <v>1</v>
      </c>
    </row>
    <row r="4" spans="1:9">
      <c r="A4" s="10" t="s">
        <v>28</v>
      </c>
      <c r="B4" t="s">
        <v>16</v>
      </c>
      <c r="C4" t="s">
        <v>12</v>
      </c>
      <c r="D4" t="s">
        <v>10</v>
      </c>
      <c r="E4" t="s">
        <v>20</v>
      </c>
      <c r="F4" t="s">
        <v>21</v>
      </c>
      <c r="G4" t="s">
        <v>7</v>
      </c>
      <c r="H4" t="s">
        <v>14</v>
      </c>
      <c r="I4" t="s">
        <v>25</v>
      </c>
    </row>
    <row r="5" spans="1:9">
      <c r="A5" s="11" t="s">
        <v>15</v>
      </c>
      <c r="B5" s="12"/>
      <c r="C5" s="12"/>
      <c r="D5" s="12"/>
      <c r="E5" s="12"/>
      <c r="F5" s="12"/>
      <c r="G5" s="12"/>
      <c r="H5" s="12"/>
      <c r="I5" s="12"/>
    </row>
    <row r="6" spans="1:9">
      <c r="A6" s="13" t="s">
        <v>17</v>
      </c>
      <c r="B6" s="12">
        <v>0</v>
      </c>
      <c r="C6" s="12">
        <v>0.10470802901660987</v>
      </c>
      <c r="D6" s="12">
        <v>0</v>
      </c>
      <c r="E6" s="12">
        <v>0.82495225970719288</v>
      </c>
      <c r="F6" s="12">
        <v>8.5868197464615895E-2</v>
      </c>
      <c r="G6" s="12">
        <v>0</v>
      </c>
      <c r="H6" s="12">
        <v>0.81733264141152051</v>
      </c>
      <c r="I6" s="12">
        <v>0.4473490120277282</v>
      </c>
    </row>
    <row r="7" spans="1:9">
      <c r="A7" s="13" t="s">
        <v>9</v>
      </c>
      <c r="B7" s="12">
        <v>0</v>
      </c>
      <c r="C7" s="12">
        <v>3.3427451057959044E-2</v>
      </c>
      <c r="D7" s="12">
        <v>0</v>
      </c>
      <c r="E7" s="12">
        <v>0</v>
      </c>
      <c r="F7" s="12">
        <v>0.12088312066473238</v>
      </c>
      <c r="G7" s="12">
        <v>0.83708312061452972</v>
      </c>
      <c r="H7" s="12">
        <v>0.14412515135789655</v>
      </c>
      <c r="I7" s="12">
        <v>9.7212933311344743E-2</v>
      </c>
    </row>
    <row r="8" spans="1:9">
      <c r="A8" s="13" t="s">
        <v>11</v>
      </c>
      <c r="B8" s="12">
        <v>0</v>
      </c>
      <c r="C8" s="12">
        <v>0.30049597238773862</v>
      </c>
      <c r="D8" s="12">
        <v>1.8864584885974065E-2</v>
      </c>
      <c r="E8" s="12">
        <v>0</v>
      </c>
      <c r="F8" s="12">
        <v>0.15557566114456264</v>
      </c>
      <c r="G8" s="12">
        <v>0.16291687938547023</v>
      </c>
      <c r="H8" s="12">
        <v>0</v>
      </c>
      <c r="I8" s="12">
        <v>6.8725734217745013E-2</v>
      </c>
    </row>
    <row r="9" spans="1:9">
      <c r="A9" s="13" t="s">
        <v>13</v>
      </c>
      <c r="B9" s="12">
        <v>0</v>
      </c>
      <c r="C9" s="12">
        <v>0.454286971700399</v>
      </c>
      <c r="D9" s="12">
        <v>3.772916977194813E-2</v>
      </c>
      <c r="E9" s="12">
        <v>0</v>
      </c>
      <c r="F9" s="12">
        <v>0</v>
      </c>
      <c r="G9" s="12">
        <v>0</v>
      </c>
      <c r="H9" s="12">
        <v>0</v>
      </c>
      <c r="I9" s="12">
        <v>6.6144106929395291E-2</v>
      </c>
    </row>
    <row r="10" spans="1:9">
      <c r="A10" s="13" t="s">
        <v>19</v>
      </c>
      <c r="B10" s="12">
        <v>0</v>
      </c>
      <c r="C10" s="12">
        <v>5.0067003248792208E-2</v>
      </c>
      <c r="D10" s="12">
        <v>0.76650767625577587</v>
      </c>
      <c r="E10" s="12">
        <v>0</v>
      </c>
      <c r="F10" s="12">
        <v>0.28413357044062437</v>
      </c>
      <c r="G10" s="12">
        <v>0</v>
      </c>
      <c r="H10" s="12">
        <v>0</v>
      </c>
      <c r="I10" s="12">
        <v>0.18425927841412898</v>
      </c>
    </row>
    <row r="11" spans="1:9">
      <c r="A11" s="13" t="s">
        <v>18</v>
      </c>
      <c r="B11" s="12">
        <v>1</v>
      </c>
      <c r="C11" s="12">
        <v>5.701457258850115E-2</v>
      </c>
      <c r="D11" s="12">
        <v>0.17689856908630197</v>
      </c>
      <c r="E11" s="12">
        <v>0.17504774029280712</v>
      </c>
      <c r="F11" s="12">
        <v>0.35353945028546468</v>
      </c>
      <c r="G11" s="12">
        <v>0</v>
      </c>
      <c r="H11" s="12">
        <v>3.8542207230582944E-2</v>
      </c>
      <c r="I11" s="12">
        <v>0.1363089350996578</v>
      </c>
    </row>
    <row r="12" spans="1:9">
      <c r="A12" s="11" t="s">
        <v>30</v>
      </c>
      <c r="B12" s="12">
        <v>1</v>
      </c>
      <c r="C12" s="12">
        <v>1</v>
      </c>
      <c r="D12" s="12">
        <v>1</v>
      </c>
      <c r="E12" s="12">
        <v>1</v>
      </c>
      <c r="F12" s="12">
        <v>1</v>
      </c>
      <c r="G12" s="12">
        <v>1</v>
      </c>
      <c r="H12" s="12">
        <v>1</v>
      </c>
      <c r="I12" s="12">
        <v>1</v>
      </c>
    </row>
    <row r="13" spans="1:9">
      <c r="A13" s="11" t="s">
        <v>8</v>
      </c>
      <c r="B13" s="12"/>
      <c r="C13" s="12"/>
      <c r="D13" s="12"/>
      <c r="E13" s="12"/>
      <c r="F13" s="12"/>
      <c r="G13" s="12"/>
      <c r="H13" s="12"/>
      <c r="I13" s="12"/>
    </row>
    <row r="14" spans="1:9">
      <c r="A14" s="13" t="s">
        <v>17</v>
      </c>
      <c r="B14" s="12">
        <v>0.27375117256534615</v>
      </c>
      <c r="C14" s="12">
        <v>3.0170528454753945E-2</v>
      </c>
      <c r="D14" s="12">
        <v>0</v>
      </c>
      <c r="E14" s="12">
        <v>0</v>
      </c>
      <c r="F14" s="12">
        <v>0.95070422535211263</v>
      </c>
      <c r="G14" s="12">
        <v>0.17020807997625226</v>
      </c>
      <c r="H14" s="12">
        <v>0</v>
      </c>
      <c r="I14" s="12">
        <v>5.7643998456886329E-2</v>
      </c>
    </row>
    <row r="15" spans="1:9">
      <c r="A15" s="13" t="s">
        <v>9</v>
      </c>
      <c r="B15" s="12">
        <v>0</v>
      </c>
      <c r="C15" s="12">
        <v>3.3107482552119372E-3</v>
      </c>
      <c r="D15" s="12">
        <v>0.12876080463358605</v>
      </c>
      <c r="E15" s="12">
        <v>0.66666666666666663</v>
      </c>
      <c r="F15" s="12">
        <v>0</v>
      </c>
      <c r="G15" s="12">
        <v>0.75107966025413908</v>
      </c>
      <c r="H15" s="12">
        <v>0.39497993858346192</v>
      </c>
      <c r="I15" s="12">
        <v>9.7114173822933608E-2</v>
      </c>
    </row>
    <row r="16" spans="1:9">
      <c r="A16" s="13" t="s">
        <v>11</v>
      </c>
      <c r="B16" s="12">
        <v>0</v>
      </c>
      <c r="C16" s="12">
        <v>0</v>
      </c>
      <c r="D16" s="12">
        <v>0.71727977186205483</v>
      </c>
      <c r="E16" s="12">
        <v>0</v>
      </c>
      <c r="F16" s="12">
        <v>0</v>
      </c>
      <c r="G16" s="12">
        <v>0</v>
      </c>
      <c r="H16" s="12">
        <v>0.59471351241792991</v>
      </c>
      <c r="I16" s="12">
        <v>0.34153318185745513</v>
      </c>
    </row>
    <row r="17" spans="1:9">
      <c r="A17" s="13" t="s">
        <v>13</v>
      </c>
      <c r="B17" s="12">
        <v>0</v>
      </c>
      <c r="C17" s="12">
        <v>0.78193626085753365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0.259024754206789</v>
      </c>
    </row>
    <row r="18" spans="1:9">
      <c r="A18" s="13" t="s">
        <v>19</v>
      </c>
      <c r="B18" s="12">
        <v>0</v>
      </c>
      <c r="C18" s="12">
        <v>0.16854046315825452</v>
      </c>
      <c r="D18" s="12">
        <v>0.15307874393659104</v>
      </c>
      <c r="E18" s="12">
        <v>0</v>
      </c>
      <c r="F18" s="12">
        <v>0</v>
      </c>
      <c r="G18" s="12">
        <v>0</v>
      </c>
      <c r="H18" s="12">
        <v>0</v>
      </c>
      <c r="I18" s="12">
        <v>0.12039932508038492</v>
      </c>
    </row>
    <row r="19" spans="1:9">
      <c r="A19" s="13" t="s">
        <v>18</v>
      </c>
      <c r="B19" s="12">
        <v>0.72624882743465391</v>
      </c>
      <c r="C19" s="12">
        <v>1.6041999274246013E-2</v>
      </c>
      <c r="D19" s="12">
        <v>8.8067956776805977E-4</v>
      </c>
      <c r="E19" s="12">
        <v>0.33333333333333331</v>
      </c>
      <c r="F19" s="12">
        <v>4.9295774647887321E-2</v>
      </c>
      <c r="G19" s="12">
        <v>7.8712259769608647E-2</v>
      </c>
      <c r="H19" s="12">
        <v>1.0306548998608204E-2</v>
      </c>
      <c r="I19" s="12">
        <v>0.12428456657555104</v>
      </c>
    </row>
    <row r="20" spans="1:9">
      <c r="A20" s="11" t="s">
        <v>31</v>
      </c>
      <c r="B20" s="12">
        <v>1</v>
      </c>
      <c r="C20" s="12">
        <v>1</v>
      </c>
      <c r="D20" s="12">
        <v>1</v>
      </c>
      <c r="E20" s="12">
        <v>1</v>
      </c>
      <c r="F20" s="12">
        <v>1</v>
      </c>
      <c r="G20" s="12">
        <v>1</v>
      </c>
      <c r="H20" s="12">
        <v>1</v>
      </c>
      <c r="I20" s="12">
        <v>1</v>
      </c>
    </row>
    <row r="21" spans="1:9">
      <c r="A21" s="11" t="s">
        <v>25</v>
      </c>
      <c r="B21" s="12"/>
      <c r="C21" s="12"/>
      <c r="D21" s="12"/>
      <c r="E21" s="12"/>
      <c r="F21" s="12"/>
      <c r="G21" s="12"/>
      <c r="H21" s="12"/>
      <c r="I21" s="12"/>
    </row>
  </sheetData>
  <pageMargins left="0.7" right="0.7" top="0.78740157499999996" bottom="0.78740157499999996" header="0.3" footer="0.3"/>
  <pageSetup orientation="portrait" horizontalDpi="4294967292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D7"/>
  <sheetViews>
    <sheetView workbookViewId="0" xr3:uid="{78B4E459-6924-5F8B-B7BA-2DD04133E49E}">
      <selection activeCell="C5" sqref="C5"/>
    </sheetView>
  </sheetViews>
  <sheetFormatPr defaultColWidth="11.42578125" defaultRowHeight="12.75"/>
  <cols>
    <col min="1" max="1" width="21.28515625" customWidth="1"/>
    <col min="2" max="2" width="7.28515625" bestFit="1" customWidth="1"/>
    <col min="3" max="3" width="8.28515625" bestFit="1" customWidth="1"/>
    <col min="4" max="4" width="8" bestFit="1" customWidth="1"/>
    <col min="5" max="5" width="14.85546875" bestFit="1" customWidth="1"/>
  </cols>
  <sheetData>
    <row r="3" spans="1:4">
      <c r="A3" s="10" t="s">
        <v>22</v>
      </c>
      <c r="B3" s="10" t="s">
        <v>32</v>
      </c>
    </row>
    <row r="4" spans="1:4">
      <c r="A4" s="10" t="s">
        <v>28</v>
      </c>
      <c r="B4">
        <v>2014</v>
      </c>
      <c r="C4">
        <v>2015</v>
      </c>
      <c r="D4">
        <v>2016</v>
      </c>
    </row>
    <row r="5" spans="1:4">
      <c r="A5" s="11" t="s">
        <v>15</v>
      </c>
      <c r="B5" s="12"/>
      <c r="C5" s="12">
        <v>0.98546945637309136</v>
      </c>
      <c r="D5" s="12">
        <v>-0.81239568154213981</v>
      </c>
    </row>
    <row r="6" spans="1:4">
      <c r="A6" s="11" t="s">
        <v>8</v>
      </c>
      <c r="B6" s="12"/>
      <c r="C6" s="12">
        <v>1.0382332693994123</v>
      </c>
      <c r="D6" s="12">
        <v>-0.93633933382563461</v>
      </c>
    </row>
    <row r="7" spans="1:4">
      <c r="A7" s="11" t="s">
        <v>25</v>
      </c>
      <c r="B7" s="12"/>
      <c r="C7" s="12">
        <v>1.0328179411505054</v>
      </c>
      <c r="D7" s="12">
        <v>-0.92391487078207213</v>
      </c>
    </row>
  </sheetData>
  <pageMargins left="0.7" right="0.7" top="0.78740157499999996" bottom="0.78740157499999996" header="0.3" footer="0.3"/>
  <pageSetup orientation="portrait" horizontalDpi="4294967292" verticalDpi="0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D12"/>
  <sheetViews>
    <sheetView workbookViewId="0" xr3:uid="{9B253EF2-77E0-53E3-AE26-4D66ECD923F3}">
      <selection activeCell="F16" sqref="F16"/>
    </sheetView>
  </sheetViews>
  <sheetFormatPr defaultColWidth="11.42578125" defaultRowHeight="12.75"/>
  <cols>
    <col min="1" max="1" width="21.42578125" bestFit="1" customWidth="1"/>
    <col min="2" max="2" width="10" bestFit="1" customWidth="1"/>
    <col min="3" max="4" width="11" bestFit="1" customWidth="1"/>
    <col min="5" max="5" width="14.85546875" bestFit="1" customWidth="1"/>
  </cols>
  <sheetData>
    <row r="3" spans="1:4">
      <c r="A3" s="10" t="s">
        <v>22</v>
      </c>
      <c r="B3" s="10" t="s">
        <v>23</v>
      </c>
    </row>
    <row r="4" spans="1:4">
      <c r="A4" s="10" t="s">
        <v>28</v>
      </c>
      <c r="B4">
        <v>2014</v>
      </c>
      <c r="C4">
        <v>2015</v>
      </c>
      <c r="D4">
        <v>2016</v>
      </c>
    </row>
    <row r="5" spans="1:4">
      <c r="A5" s="11" t="s">
        <v>16</v>
      </c>
      <c r="B5" s="14">
        <v>0</v>
      </c>
      <c r="C5" s="14">
        <v>308594.3</v>
      </c>
      <c r="D5" s="14">
        <v>411094.94999999995</v>
      </c>
    </row>
    <row r="6" spans="1:4">
      <c r="A6" s="11" t="s">
        <v>12</v>
      </c>
      <c r="B6" s="14">
        <v>98158.5</v>
      </c>
      <c r="C6" s="14">
        <v>875004.09999999986</v>
      </c>
      <c r="D6" s="14">
        <v>883155.59999999986</v>
      </c>
    </row>
    <row r="7" spans="1:4">
      <c r="A7" s="11" t="s">
        <v>10</v>
      </c>
      <c r="B7" s="14">
        <v>662930.85</v>
      </c>
      <c r="C7" s="14">
        <v>1125626.25</v>
      </c>
      <c r="D7" s="14">
        <v>1126707</v>
      </c>
    </row>
    <row r="8" spans="1:4">
      <c r="A8" s="11" t="s">
        <v>20</v>
      </c>
      <c r="B8" s="14">
        <v>1012.5</v>
      </c>
      <c r="C8" s="14">
        <v>1518.75</v>
      </c>
      <c r="D8" s="14">
        <v>21156.25</v>
      </c>
    </row>
    <row r="9" spans="1:4">
      <c r="A9" s="11" t="s">
        <v>21</v>
      </c>
      <c r="B9" s="14">
        <v>9050.5</v>
      </c>
      <c r="C9" s="14">
        <v>45323.5</v>
      </c>
      <c r="D9" s="14">
        <v>49144.5</v>
      </c>
    </row>
    <row r="10" spans="1:4">
      <c r="A10" s="11" t="s">
        <v>7</v>
      </c>
      <c r="B10" s="14">
        <v>0</v>
      </c>
      <c r="C10" s="14">
        <v>52370.63</v>
      </c>
      <c r="D10" s="14">
        <v>55584.579999999994</v>
      </c>
    </row>
    <row r="11" spans="1:4">
      <c r="A11" s="11" t="s">
        <v>14</v>
      </c>
      <c r="B11" s="14">
        <v>123706.65</v>
      </c>
      <c r="C11" s="14">
        <v>305506.90000000002</v>
      </c>
      <c r="D11" s="14">
        <v>305506.90000000002</v>
      </c>
    </row>
    <row r="12" spans="1:4">
      <c r="A12" s="11" t="s">
        <v>25</v>
      </c>
      <c r="B12" s="14">
        <v>894859</v>
      </c>
      <c r="C12" s="14">
        <v>2713944.4299999997</v>
      </c>
      <c r="D12" s="14">
        <v>2852349.78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D20"/>
  <sheetViews>
    <sheetView workbookViewId="0" xr3:uid="{85D5C41F-068E-5C55-9968-509E7C2A5619}">
      <selection activeCell="A4" sqref="A4"/>
    </sheetView>
  </sheetViews>
  <sheetFormatPr defaultColWidth="11.42578125" defaultRowHeight="12.75"/>
  <cols>
    <col min="1" max="1" width="18.28515625" customWidth="1"/>
    <col min="2" max="2" width="6.85546875" bestFit="1" customWidth="1"/>
    <col min="3" max="4" width="4.7109375" bestFit="1" customWidth="1"/>
    <col min="5" max="5" width="14.85546875" bestFit="1" customWidth="1"/>
  </cols>
  <sheetData>
    <row r="3" spans="1:4">
      <c r="A3" s="10" t="s">
        <v>22</v>
      </c>
      <c r="B3" s="10" t="s">
        <v>0</v>
      </c>
    </row>
    <row r="4" spans="1:4">
      <c r="A4" s="10" t="s">
        <v>1</v>
      </c>
      <c r="B4">
        <v>2014</v>
      </c>
      <c r="C4">
        <v>2015</v>
      </c>
      <c r="D4">
        <v>2016</v>
      </c>
    </row>
    <row r="5" spans="1:4">
      <c r="A5" s="11" t="s">
        <v>15</v>
      </c>
      <c r="B5" s="14"/>
      <c r="C5" s="14"/>
      <c r="D5" s="14"/>
    </row>
    <row r="6" spans="1:4">
      <c r="A6" s="13" t="s">
        <v>16</v>
      </c>
      <c r="B6" s="14"/>
      <c r="C6" s="14">
        <v>5</v>
      </c>
      <c r="D6" s="14"/>
    </row>
    <row r="7" spans="1:4">
      <c r="A7" s="13" t="s">
        <v>12</v>
      </c>
      <c r="B7" s="14">
        <v>2</v>
      </c>
      <c r="C7" s="14">
        <v>4</v>
      </c>
      <c r="D7" s="14">
        <v>2</v>
      </c>
    </row>
    <row r="8" spans="1:4">
      <c r="A8" s="13" t="s">
        <v>10</v>
      </c>
      <c r="B8" s="14">
        <v>3</v>
      </c>
      <c r="C8" s="14">
        <v>2</v>
      </c>
      <c r="D8" s="14">
        <v>5</v>
      </c>
    </row>
    <row r="9" spans="1:4">
      <c r="A9" s="13" t="s">
        <v>20</v>
      </c>
      <c r="B9" s="14"/>
      <c r="C9" s="14"/>
      <c r="D9" s="14">
        <v>1</v>
      </c>
    </row>
    <row r="10" spans="1:4">
      <c r="A10" s="13" t="s">
        <v>21</v>
      </c>
      <c r="B10" s="14">
        <v>4</v>
      </c>
      <c r="C10" s="14">
        <v>3</v>
      </c>
      <c r="D10" s="14">
        <v>3</v>
      </c>
    </row>
    <row r="11" spans="1:4">
      <c r="A11" s="13" t="s">
        <v>7</v>
      </c>
      <c r="B11" s="14"/>
      <c r="C11" s="14">
        <v>6</v>
      </c>
      <c r="D11" s="14">
        <v>4</v>
      </c>
    </row>
    <row r="12" spans="1:4">
      <c r="A12" s="13" t="s">
        <v>14</v>
      </c>
      <c r="B12" s="14">
        <v>1</v>
      </c>
      <c r="C12" s="14">
        <v>1</v>
      </c>
      <c r="D12" s="14"/>
    </row>
    <row r="13" spans="1:4">
      <c r="A13" s="11" t="s">
        <v>8</v>
      </c>
      <c r="B13" s="14"/>
      <c r="C13" s="14"/>
      <c r="D13" s="14"/>
    </row>
    <row r="14" spans="1:4">
      <c r="A14" s="13" t="s">
        <v>16</v>
      </c>
      <c r="B14" s="14"/>
      <c r="C14" s="14">
        <v>3</v>
      </c>
      <c r="D14" s="14">
        <v>1</v>
      </c>
    </row>
    <row r="15" spans="1:4">
      <c r="A15" s="13" t="s">
        <v>12</v>
      </c>
      <c r="B15" s="14">
        <v>2</v>
      </c>
      <c r="C15" s="14">
        <v>1</v>
      </c>
      <c r="D15" s="14">
        <v>2</v>
      </c>
    </row>
    <row r="16" spans="1:4">
      <c r="A16" s="13" t="s">
        <v>10</v>
      </c>
      <c r="B16" s="14">
        <v>1</v>
      </c>
      <c r="C16" s="14">
        <v>2</v>
      </c>
      <c r="D16" s="14">
        <v>4</v>
      </c>
    </row>
    <row r="17" spans="1:4">
      <c r="A17" s="13" t="s">
        <v>20</v>
      </c>
      <c r="B17" s="14">
        <v>4</v>
      </c>
      <c r="C17" s="14">
        <v>7</v>
      </c>
      <c r="D17" s="14"/>
    </row>
    <row r="18" spans="1:4">
      <c r="A18" s="13" t="s">
        <v>21</v>
      </c>
      <c r="B18" s="14"/>
      <c r="C18" s="14">
        <v>6</v>
      </c>
      <c r="D18" s="14"/>
    </row>
    <row r="19" spans="1:4">
      <c r="A19" s="13" t="s">
        <v>7</v>
      </c>
      <c r="B19" s="14"/>
      <c r="C19" s="14">
        <v>5</v>
      </c>
      <c r="D19" s="14">
        <v>3</v>
      </c>
    </row>
    <row r="20" spans="1:4">
      <c r="A20" s="13" t="s">
        <v>14</v>
      </c>
      <c r="B20" s="14">
        <v>3</v>
      </c>
      <c r="C20" s="14">
        <v>4</v>
      </c>
      <c r="D20" s="14"/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AA44"/>
  <sheetViews>
    <sheetView tabSelected="1" zoomScale="85" zoomScaleNormal="85" workbookViewId="0" xr3:uid="{44B22561-5205-5C8A-B808-2C70100D228F}">
      <selection activeCell="R37" sqref="R37"/>
    </sheetView>
  </sheetViews>
  <sheetFormatPr defaultColWidth="11.42578125" defaultRowHeight="12.75"/>
  <cols>
    <col min="1" max="1" width="15.28515625" bestFit="1" customWidth="1"/>
    <col min="2" max="16" width="10.7109375" customWidth="1"/>
    <col min="17" max="17" width="9.7109375" customWidth="1"/>
    <col min="18" max="18" width="12.85546875" customWidth="1"/>
    <col min="19" max="19" width="17.7109375" bestFit="1" customWidth="1"/>
    <col min="20" max="20" width="9" customWidth="1"/>
    <col min="21" max="21" width="9.28515625" bestFit="1" customWidth="1"/>
    <col min="22" max="22" width="3.28515625" customWidth="1"/>
    <col min="23" max="23" width="18.85546875" customWidth="1"/>
    <col min="24" max="24" width="7.7109375" bestFit="1" customWidth="1"/>
    <col min="25" max="25" width="9.28515625" bestFit="1" customWidth="1"/>
    <col min="26" max="26" width="3.42578125" customWidth="1"/>
    <col min="27" max="27" width="11.85546875" bestFit="1" customWidth="1"/>
  </cols>
  <sheetData>
    <row r="2" spans="1:27" ht="13.5" thickBot="1"/>
    <row r="3" spans="1:27" ht="13.5" thickBot="1">
      <c r="B3" s="10" t="s">
        <v>0</v>
      </c>
      <c r="S3" s="86" t="s">
        <v>33</v>
      </c>
      <c r="T3" s="87"/>
      <c r="U3" s="87"/>
      <c r="V3" s="87"/>
      <c r="W3" s="87"/>
      <c r="X3" s="87"/>
      <c r="Y3" s="87"/>
      <c r="Z3" s="87"/>
      <c r="AA3" s="88"/>
    </row>
    <row r="4" spans="1:27">
      <c r="B4" t="s">
        <v>34</v>
      </c>
      <c r="I4" s="23" t="s">
        <v>35</v>
      </c>
      <c r="J4" s="23"/>
      <c r="K4" s="23"/>
      <c r="L4" s="23"/>
      <c r="M4" s="23"/>
      <c r="N4" s="23"/>
      <c r="O4" s="23"/>
      <c r="P4" s="37" t="s">
        <v>36</v>
      </c>
      <c r="Q4" s="37" t="s">
        <v>37</v>
      </c>
      <c r="S4" s="59" t="s">
        <v>38</v>
      </c>
      <c r="T4" s="60" t="s">
        <v>39</v>
      </c>
      <c r="U4" s="61" t="s">
        <v>39</v>
      </c>
      <c r="V4" s="36"/>
      <c r="W4" s="59" t="s">
        <v>40</v>
      </c>
      <c r="X4" s="60" t="s">
        <v>39</v>
      </c>
      <c r="Y4" s="61" t="s">
        <v>39</v>
      </c>
      <c r="AA4" s="70" t="s">
        <v>41</v>
      </c>
    </row>
    <row r="5" spans="1:27" ht="13.5" thickBot="1">
      <c r="A5" s="10" t="s">
        <v>1</v>
      </c>
      <c r="B5" t="s">
        <v>16</v>
      </c>
      <c r="C5" t="s">
        <v>12</v>
      </c>
      <c r="D5" t="s">
        <v>10</v>
      </c>
      <c r="E5" t="s">
        <v>20</v>
      </c>
      <c r="F5" t="s">
        <v>21</v>
      </c>
      <c r="G5" t="s">
        <v>7</v>
      </c>
      <c r="H5" t="s">
        <v>14</v>
      </c>
      <c r="I5" t="s">
        <v>16</v>
      </c>
      <c r="J5" t="s">
        <v>12</v>
      </c>
      <c r="K5" t="s">
        <v>10</v>
      </c>
      <c r="L5" t="s">
        <v>20</v>
      </c>
      <c r="M5" t="s">
        <v>21</v>
      </c>
      <c r="N5" t="s">
        <v>7</v>
      </c>
      <c r="O5" t="s">
        <v>14</v>
      </c>
      <c r="S5" s="72" t="s">
        <v>42</v>
      </c>
      <c r="T5" s="73" t="s">
        <v>6</v>
      </c>
      <c r="U5" s="74" t="s">
        <v>21</v>
      </c>
      <c r="V5" s="36"/>
      <c r="W5" s="75">
        <v>0.15</v>
      </c>
      <c r="X5" s="73" t="s">
        <v>6</v>
      </c>
      <c r="Y5" s="74" t="s">
        <v>21</v>
      </c>
      <c r="AA5" s="76" t="s">
        <v>43</v>
      </c>
    </row>
    <row r="6" spans="1:27">
      <c r="A6" s="15" t="s">
        <v>15</v>
      </c>
      <c r="B6" s="17"/>
      <c r="C6" s="18"/>
      <c r="D6" s="18"/>
      <c r="E6" s="18"/>
      <c r="F6" s="18"/>
      <c r="G6" s="18"/>
      <c r="H6" s="18"/>
      <c r="I6" s="24"/>
      <c r="J6" s="25"/>
      <c r="K6" s="25"/>
      <c r="L6" s="25"/>
      <c r="M6" s="25"/>
      <c r="N6" s="25"/>
      <c r="O6" s="26"/>
      <c r="P6" s="20"/>
      <c r="Q6" s="31"/>
      <c r="S6" s="50">
        <f t="shared" ref="S6:S18" si="0">F28</f>
        <v>4128.5</v>
      </c>
      <c r="T6" s="62">
        <f t="shared" ref="T6:T18" si="1">S6/$S$22</f>
        <v>1.4474031302009532E-3</v>
      </c>
      <c r="U6" s="63">
        <f t="shared" ref="U6:U18" si="2">S6/$S$20</f>
        <v>8.4007366032821579E-2</v>
      </c>
      <c r="W6" s="50">
        <f t="shared" ref="W6:W17" si="3">S6*(1+W$5)</f>
        <v>4747.7749999999996</v>
      </c>
      <c r="X6" s="62">
        <f t="shared" ref="X6:X18" si="4">W6/$W$22</f>
        <v>1.6602228834905882E-3</v>
      </c>
      <c r="Y6" s="63">
        <f t="shared" ref="Y6:Y18" si="5">W6/$W$20</f>
        <v>8.4007366032821579E-2</v>
      </c>
      <c r="AA6" s="71">
        <f t="shared" ref="AA6:AA20" si="6">(X6-T6)*100</f>
        <v>2.1281975328963504E-2</v>
      </c>
    </row>
    <row r="7" spans="1:27">
      <c r="A7" s="16" t="s">
        <v>17</v>
      </c>
      <c r="B7" s="19"/>
      <c r="C7" s="20">
        <v>4235</v>
      </c>
      <c r="D7" s="20"/>
      <c r="E7" s="20">
        <v>16200</v>
      </c>
      <c r="F7" s="20">
        <v>4128.5</v>
      </c>
      <c r="G7" s="20"/>
      <c r="H7" s="20">
        <v>113400</v>
      </c>
      <c r="I7" s="27">
        <v>0</v>
      </c>
      <c r="J7" s="28">
        <v>9.9141335655526686E-2</v>
      </c>
      <c r="K7" s="28">
        <v>0</v>
      </c>
      <c r="L7" s="28">
        <v>15.831238881900019</v>
      </c>
      <c r="M7" s="28">
        <v>1.7368245370847948</v>
      </c>
      <c r="N7" s="28">
        <v>0</v>
      </c>
      <c r="O7" s="29">
        <v>7.6741557495636954</v>
      </c>
      <c r="P7" s="20">
        <v>137963.5</v>
      </c>
      <c r="Q7" s="31">
        <v>1</v>
      </c>
      <c r="S7" s="50">
        <f t="shared" si="0"/>
        <v>5812</v>
      </c>
      <c r="T7" s="62">
        <f t="shared" si="1"/>
        <v>2.0376182615303236E-3</v>
      </c>
      <c r="U7" s="63">
        <f t="shared" si="2"/>
        <v>0.11826348828454862</v>
      </c>
      <c r="W7" s="50">
        <f t="shared" si="3"/>
        <v>6683.7999999999993</v>
      </c>
      <c r="X7" s="62">
        <f t="shared" si="4"/>
        <v>2.3372206367560369E-3</v>
      </c>
      <c r="Y7" s="63">
        <f t="shared" si="5"/>
        <v>0.11826348828454862</v>
      </c>
      <c r="AA7" s="71">
        <f t="shared" si="6"/>
        <v>2.9960237522571327E-2</v>
      </c>
    </row>
    <row r="8" spans="1:27">
      <c r="A8" s="16" t="s">
        <v>9</v>
      </c>
      <c r="B8" s="19"/>
      <c r="C8" s="20">
        <v>1352</v>
      </c>
      <c r="D8" s="20"/>
      <c r="E8" s="20"/>
      <c r="F8" s="20">
        <v>5812</v>
      </c>
      <c r="G8" s="20">
        <v>2820.2</v>
      </c>
      <c r="H8" s="20">
        <v>19996.5</v>
      </c>
      <c r="I8" s="27">
        <v>0</v>
      </c>
      <c r="J8" s="28">
        <v>0.14564664239097022</v>
      </c>
      <c r="K8" s="28">
        <v>0</v>
      </c>
      <c r="L8" s="28">
        <v>0</v>
      </c>
      <c r="M8" s="28">
        <v>11.251532979232133</v>
      </c>
      <c r="N8" s="28">
        <v>4.8271032967457081</v>
      </c>
      <c r="O8" s="29">
        <v>6.2272166693685733</v>
      </c>
      <c r="P8" s="20">
        <v>29980.7</v>
      </c>
      <c r="Q8" s="31">
        <v>1</v>
      </c>
      <c r="S8" s="50">
        <f t="shared" si="0"/>
        <v>7480</v>
      </c>
      <c r="T8" s="62">
        <f t="shared" si="1"/>
        <v>2.6223992767114277E-3</v>
      </c>
      <c r="U8" s="63">
        <f t="shared" si="2"/>
        <v>0.15220421410330759</v>
      </c>
      <c r="W8" s="50">
        <f t="shared" si="3"/>
        <v>8602</v>
      </c>
      <c r="X8" s="62">
        <f t="shared" si="4"/>
        <v>3.0079852654740463E-3</v>
      </c>
      <c r="Y8" s="63">
        <f t="shared" si="5"/>
        <v>0.15220421410330762</v>
      </c>
      <c r="AA8" s="71">
        <f t="shared" si="6"/>
        <v>3.8558598876261854E-2</v>
      </c>
    </row>
    <row r="9" spans="1:27">
      <c r="A9" s="16" t="s">
        <v>11</v>
      </c>
      <c r="B9" s="19"/>
      <c r="C9" s="20">
        <v>12153.8</v>
      </c>
      <c r="D9" s="20">
        <v>1012.5</v>
      </c>
      <c r="E9" s="20"/>
      <c r="F9" s="20">
        <v>7480</v>
      </c>
      <c r="G9" s="20">
        <v>548.88</v>
      </c>
      <c r="H9" s="20"/>
      <c r="I9" s="27">
        <v>0</v>
      </c>
      <c r="J9" s="28">
        <v>1.8519980735156432</v>
      </c>
      <c r="K9" s="28">
        <v>0.12093436028642923</v>
      </c>
      <c r="L9" s="28">
        <v>0</v>
      </c>
      <c r="M9" s="28">
        <v>20.48294266020115</v>
      </c>
      <c r="N9" s="28">
        <v>1.3288891333882586</v>
      </c>
      <c r="O9" s="29">
        <v>0</v>
      </c>
      <c r="P9" s="20">
        <v>21195.18</v>
      </c>
      <c r="Q9" s="31">
        <v>1</v>
      </c>
      <c r="S9" s="50">
        <f t="shared" si="0"/>
        <v>0</v>
      </c>
      <c r="T9" s="62">
        <f t="shared" si="1"/>
        <v>0</v>
      </c>
      <c r="U9" s="63">
        <f t="shared" si="2"/>
        <v>0</v>
      </c>
      <c r="W9" s="50">
        <f t="shared" si="3"/>
        <v>0</v>
      </c>
      <c r="X9" s="62">
        <f t="shared" si="4"/>
        <v>0</v>
      </c>
      <c r="Y9" s="63">
        <f t="shared" si="5"/>
        <v>0</v>
      </c>
      <c r="AA9" s="71">
        <f t="shared" si="6"/>
        <v>0</v>
      </c>
    </row>
    <row r="10" spans="1:27">
      <c r="A10" s="16" t="s">
        <v>13</v>
      </c>
      <c r="B10" s="19"/>
      <c r="C10" s="20">
        <v>18374</v>
      </c>
      <c r="D10" s="20">
        <v>2025</v>
      </c>
      <c r="E10" s="20"/>
      <c r="F10" s="20"/>
      <c r="G10" s="20"/>
      <c r="H10" s="20"/>
      <c r="I10" s="27">
        <v>0</v>
      </c>
      <c r="J10" s="28">
        <v>2.9091116424298944</v>
      </c>
      <c r="K10" s="28">
        <v>0.25130894009076121</v>
      </c>
      <c r="L10" s="28">
        <v>0</v>
      </c>
      <c r="M10" s="28">
        <v>0</v>
      </c>
      <c r="N10" s="28">
        <v>0</v>
      </c>
      <c r="O10" s="29">
        <v>0</v>
      </c>
      <c r="P10" s="20">
        <v>20399</v>
      </c>
      <c r="Q10" s="31">
        <v>1</v>
      </c>
      <c r="S10" s="50">
        <f t="shared" si="0"/>
        <v>13661</v>
      </c>
      <c r="T10" s="62">
        <f t="shared" si="1"/>
        <v>4.7893845613843338E-3</v>
      </c>
      <c r="U10" s="63">
        <f t="shared" si="2"/>
        <v>0.27797617230819316</v>
      </c>
      <c r="W10" s="50">
        <f t="shared" si="3"/>
        <v>15710.15</v>
      </c>
      <c r="X10" s="62">
        <f t="shared" si="4"/>
        <v>5.4935944801659019E-3</v>
      </c>
      <c r="Y10" s="63">
        <f t="shared" si="5"/>
        <v>0.27797617230819321</v>
      </c>
      <c r="AA10" s="71">
        <f t="shared" si="6"/>
        <v>7.0420991878156813E-2</v>
      </c>
    </row>
    <row r="11" spans="1:27">
      <c r="A11" s="16" t="s">
        <v>19</v>
      </c>
      <c r="B11" s="19"/>
      <c r="C11" s="20">
        <v>2025</v>
      </c>
      <c r="D11" s="20">
        <v>41140</v>
      </c>
      <c r="E11" s="20"/>
      <c r="F11" s="20">
        <v>13661</v>
      </c>
      <c r="G11" s="20"/>
      <c r="H11" s="20"/>
      <c r="I11" s="27">
        <v>0</v>
      </c>
      <c r="J11" s="28">
        <v>0.11509156481352445</v>
      </c>
      <c r="K11" s="28">
        <v>1.8327743123584672</v>
      </c>
      <c r="L11" s="28">
        <v>0</v>
      </c>
      <c r="M11" s="28">
        <v>13.952860907481027</v>
      </c>
      <c r="N11" s="28">
        <v>0</v>
      </c>
      <c r="O11" s="29">
        <v>0</v>
      </c>
      <c r="P11" s="20">
        <v>56826</v>
      </c>
      <c r="Q11" s="31">
        <v>1</v>
      </c>
      <c r="S11" s="50">
        <f t="shared" si="0"/>
        <v>16998</v>
      </c>
      <c r="T11" s="62">
        <f t="shared" si="1"/>
        <v>5.9592971798851403E-3</v>
      </c>
      <c r="U11" s="63">
        <f t="shared" si="2"/>
        <v>0.34587797210267679</v>
      </c>
      <c r="W11" s="50">
        <f t="shared" si="3"/>
        <v>19547.699999999997</v>
      </c>
      <c r="X11" s="62">
        <f t="shared" si="4"/>
        <v>6.835525874669496E-3</v>
      </c>
      <c r="Y11" s="63">
        <f t="shared" si="5"/>
        <v>0.34587797210267679</v>
      </c>
      <c r="AA11" s="71">
        <f t="shared" si="6"/>
        <v>8.7622869478435561E-2</v>
      </c>
    </row>
    <row r="12" spans="1:27">
      <c r="A12" s="16" t="s">
        <v>18</v>
      </c>
      <c r="B12" s="19">
        <v>4454.5</v>
      </c>
      <c r="C12" s="20">
        <v>2306</v>
      </c>
      <c r="D12" s="20">
        <v>9494.5</v>
      </c>
      <c r="E12" s="20">
        <v>3437.5</v>
      </c>
      <c r="F12" s="20">
        <v>16998</v>
      </c>
      <c r="G12" s="20"/>
      <c r="H12" s="20">
        <v>5347.5</v>
      </c>
      <c r="I12" s="27">
        <v>0.73522041387723258</v>
      </c>
      <c r="J12" s="28">
        <v>0.17716699191486646</v>
      </c>
      <c r="K12" s="28">
        <v>0.57177062814748614</v>
      </c>
      <c r="L12" s="28">
        <v>11.02464850856259</v>
      </c>
      <c r="M12" s="28">
        <v>23.468408526426479</v>
      </c>
      <c r="N12" s="28">
        <v>0</v>
      </c>
      <c r="O12" s="29">
        <v>1.1876555577271006</v>
      </c>
      <c r="P12" s="20">
        <v>42038</v>
      </c>
      <c r="Q12" s="31">
        <v>1</v>
      </c>
      <c r="S12" s="50">
        <f t="shared" si="0"/>
        <v>0</v>
      </c>
      <c r="T12" s="62">
        <f t="shared" si="1"/>
        <v>0</v>
      </c>
      <c r="U12" s="63">
        <f t="shared" si="2"/>
        <v>0</v>
      </c>
      <c r="W12" s="50">
        <f t="shared" si="3"/>
        <v>0</v>
      </c>
      <c r="X12" s="62">
        <f t="shared" si="4"/>
        <v>0</v>
      </c>
      <c r="Y12" s="63">
        <f t="shared" si="5"/>
        <v>0</v>
      </c>
      <c r="AA12" s="71">
        <f t="shared" si="6"/>
        <v>0</v>
      </c>
    </row>
    <row r="13" spans="1:27">
      <c r="A13" s="15" t="s">
        <v>8</v>
      </c>
      <c r="B13" s="19"/>
      <c r="C13" s="20"/>
      <c r="D13" s="20"/>
      <c r="E13" s="20"/>
      <c r="F13" s="20"/>
      <c r="G13" s="20"/>
      <c r="H13" s="20"/>
      <c r="I13" s="30"/>
      <c r="J13" s="31"/>
      <c r="K13" s="31"/>
      <c r="L13" s="31"/>
      <c r="M13" s="31"/>
      <c r="N13" s="31"/>
      <c r="O13" s="32"/>
      <c r="P13" s="20"/>
      <c r="Q13" s="31"/>
      <c r="S13" s="50">
        <f t="shared" si="0"/>
        <v>1012.5</v>
      </c>
      <c r="T13" s="62">
        <f t="shared" si="1"/>
        <v>3.5497049033025678E-4</v>
      </c>
      <c r="U13" s="63">
        <f t="shared" si="2"/>
        <v>2.0602508927753869E-2</v>
      </c>
      <c r="W13" s="50">
        <f t="shared" si="3"/>
        <v>1164.375</v>
      </c>
      <c r="X13" s="62">
        <f t="shared" si="4"/>
        <v>4.0716378092145347E-4</v>
      </c>
      <c r="Y13" s="63">
        <f t="shared" si="5"/>
        <v>2.0602508927753869E-2</v>
      </c>
      <c r="AA13" s="71">
        <f t="shared" si="6"/>
        <v>5.2193290591196692E-3</v>
      </c>
    </row>
    <row r="14" spans="1:27">
      <c r="A14" s="13" t="s">
        <v>17</v>
      </c>
      <c r="B14" s="19">
        <v>111318.3</v>
      </c>
      <c r="C14" s="20">
        <v>25425</v>
      </c>
      <c r="D14" s="20"/>
      <c r="E14" s="20"/>
      <c r="F14" s="20">
        <v>1012.5</v>
      </c>
      <c r="G14" s="20">
        <v>8887.5</v>
      </c>
      <c r="H14" s="20"/>
      <c r="I14" s="27">
        <v>5.2670201486320325</v>
      </c>
      <c r="J14" s="28">
        <v>0.55996939407584967</v>
      </c>
      <c r="K14" s="28">
        <v>0</v>
      </c>
      <c r="L14" s="28">
        <v>0</v>
      </c>
      <c r="M14" s="28">
        <v>0.40073812992156332</v>
      </c>
      <c r="N14" s="28">
        <v>3.1100390452981568</v>
      </c>
      <c r="O14" s="29">
        <v>0</v>
      </c>
      <c r="P14" s="20">
        <v>146643.29999999999</v>
      </c>
      <c r="Q14" s="31">
        <v>1</v>
      </c>
      <c r="S14" s="50">
        <f t="shared" si="0"/>
        <v>0</v>
      </c>
      <c r="T14" s="62">
        <f t="shared" si="1"/>
        <v>0</v>
      </c>
      <c r="U14" s="63">
        <f t="shared" si="2"/>
        <v>0</v>
      </c>
      <c r="W14" s="50">
        <f t="shared" si="3"/>
        <v>0</v>
      </c>
      <c r="X14" s="62">
        <f t="shared" si="4"/>
        <v>0</v>
      </c>
      <c r="Y14" s="63">
        <f t="shared" si="5"/>
        <v>0</v>
      </c>
      <c r="AA14" s="71">
        <f t="shared" si="6"/>
        <v>0</v>
      </c>
    </row>
    <row r="15" spans="1:27">
      <c r="A15" s="13" t="s">
        <v>9</v>
      </c>
      <c r="B15" s="19"/>
      <c r="C15" s="20">
        <v>2790</v>
      </c>
      <c r="D15" s="20">
        <v>138164.85</v>
      </c>
      <c r="E15" s="20">
        <v>1012.5</v>
      </c>
      <c r="F15" s="20"/>
      <c r="G15" s="20">
        <v>39218</v>
      </c>
      <c r="H15" s="20">
        <v>65868</v>
      </c>
      <c r="I15" s="27">
        <v>0</v>
      </c>
      <c r="J15" s="28">
        <v>3.6473631864875164E-2</v>
      </c>
      <c r="K15" s="28">
        <v>1.4157892536536345</v>
      </c>
      <c r="L15" s="28">
        <v>0.55254591910082718</v>
      </c>
      <c r="M15" s="28">
        <v>0</v>
      </c>
      <c r="N15" s="28">
        <v>8.1459764072166756</v>
      </c>
      <c r="O15" s="29">
        <v>2.4892326433996956</v>
      </c>
      <c r="P15" s="20">
        <v>247053.35</v>
      </c>
      <c r="Q15" s="31">
        <v>1</v>
      </c>
      <c r="S15" s="50">
        <f t="shared" si="0"/>
        <v>0</v>
      </c>
      <c r="T15" s="62">
        <f t="shared" si="1"/>
        <v>0</v>
      </c>
      <c r="U15" s="63">
        <f t="shared" si="2"/>
        <v>0</v>
      </c>
      <c r="W15" s="50">
        <f t="shared" si="3"/>
        <v>0</v>
      </c>
      <c r="X15" s="62">
        <f t="shared" si="4"/>
        <v>0</v>
      </c>
      <c r="Y15" s="63">
        <f t="shared" si="5"/>
        <v>0</v>
      </c>
      <c r="AA15" s="71">
        <f t="shared" si="6"/>
        <v>0</v>
      </c>
    </row>
    <row r="16" spans="1:27">
      <c r="A16" s="13" t="s">
        <v>11</v>
      </c>
      <c r="B16" s="19"/>
      <c r="C16" s="20"/>
      <c r="D16" s="20">
        <v>769666.3</v>
      </c>
      <c r="E16" s="20"/>
      <c r="F16" s="20"/>
      <c r="G16" s="20"/>
      <c r="H16" s="20">
        <v>99176.15</v>
      </c>
      <c r="I16" s="27">
        <v>0</v>
      </c>
      <c r="J16" s="28">
        <v>0</v>
      </c>
      <c r="K16" s="28">
        <v>2.2426072852094081</v>
      </c>
      <c r="L16" s="28">
        <v>0</v>
      </c>
      <c r="M16" s="28">
        <v>0</v>
      </c>
      <c r="N16" s="28">
        <v>0</v>
      </c>
      <c r="O16" s="29">
        <v>1.0657319147409212</v>
      </c>
      <c r="P16" s="20">
        <v>868842.45000000007</v>
      </c>
      <c r="Q16" s="31">
        <v>1</v>
      </c>
      <c r="S16" s="50">
        <f t="shared" si="0"/>
        <v>0</v>
      </c>
      <c r="T16" s="62">
        <f t="shared" si="1"/>
        <v>0</v>
      </c>
      <c r="U16" s="63">
        <f t="shared" si="2"/>
        <v>0</v>
      </c>
      <c r="W16" s="50">
        <f t="shared" si="3"/>
        <v>0</v>
      </c>
      <c r="X16" s="62">
        <f t="shared" si="4"/>
        <v>0</v>
      </c>
      <c r="Y16" s="63">
        <f t="shared" si="5"/>
        <v>0</v>
      </c>
      <c r="AA16" s="71">
        <f t="shared" si="6"/>
        <v>0</v>
      </c>
    </row>
    <row r="17" spans="1:27">
      <c r="A17" s="13" t="s">
        <v>13</v>
      </c>
      <c r="B17" s="19"/>
      <c r="C17" s="20">
        <v>658945.34999999986</v>
      </c>
      <c r="D17" s="20"/>
      <c r="E17" s="20"/>
      <c r="F17" s="20"/>
      <c r="G17" s="20"/>
      <c r="H17" s="20"/>
      <c r="I17" s="27">
        <v>0</v>
      </c>
      <c r="J17" s="28">
        <v>3.2297250677004148</v>
      </c>
      <c r="K17" s="28">
        <v>0</v>
      </c>
      <c r="L17" s="28">
        <v>0</v>
      </c>
      <c r="M17" s="28">
        <v>0</v>
      </c>
      <c r="N17" s="28">
        <v>0</v>
      </c>
      <c r="O17" s="29">
        <v>0</v>
      </c>
      <c r="P17" s="20">
        <v>658945.34999999986</v>
      </c>
      <c r="Q17" s="31">
        <v>1</v>
      </c>
      <c r="S17" s="50">
        <f t="shared" si="0"/>
        <v>0</v>
      </c>
      <c r="T17" s="62">
        <f t="shared" si="1"/>
        <v>0</v>
      </c>
      <c r="U17" s="63">
        <f t="shared" si="2"/>
        <v>0</v>
      </c>
      <c r="W17" s="50">
        <f t="shared" si="3"/>
        <v>0</v>
      </c>
      <c r="X17" s="62">
        <f t="shared" si="4"/>
        <v>0</v>
      </c>
      <c r="Y17" s="63">
        <f t="shared" si="5"/>
        <v>0</v>
      </c>
      <c r="AA17" s="71">
        <f t="shared" si="6"/>
        <v>0</v>
      </c>
    </row>
    <row r="18" spans="1:27">
      <c r="A18" s="13" t="s">
        <v>19</v>
      </c>
      <c r="B18" s="19"/>
      <c r="C18" s="20">
        <v>142030.70000000001</v>
      </c>
      <c r="D18" s="20">
        <v>164258.84999999998</v>
      </c>
      <c r="E18" s="20"/>
      <c r="F18" s="20"/>
      <c r="G18" s="20"/>
      <c r="H18" s="20"/>
      <c r="I18" s="27">
        <v>0</v>
      </c>
      <c r="J18" s="28">
        <v>1.4976681776215917</v>
      </c>
      <c r="K18" s="28">
        <v>1.3576517603881904</v>
      </c>
      <c r="L18" s="28">
        <v>0</v>
      </c>
      <c r="M18" s="28">
        <v>0</v>
      </c>
      <c r="N18" s="28">
        <v>0</v>
      </c>
      <c r="O18" s="29">
        <v>0</v>
      </c>
      <c r="P18" s="20">
        <v>306289.55</v>
      </c>
      <c r="Q18" s="31">
        <v>1</v>
      </c>
      <c r="S18" s="50">
        <f t="shared" si="0"/>
        <v>52.5</v>
      </c>
      <c r="T18" s="62">
        <f t="shared" si="1"/>
        <v>1.8405877276383686E-5</v>
      </c>
      <c r="U18" s="63">
        <f t="shared" si="2"/>
        <v>1.0682782406983488E-3</v>
      </c>
      <c r="W18" s="50">
        <f>S18*1.15</f>
        <v>60.374999999999993</v>
      </c>
      <c r="X18" s="62">
        <f t="shared" si="4"/>
        <v>2.1112196047779065E-5</v>
      </c>
      <c r="Y18" s="63">
        <f t="shared" si="5"/>
        <v>1.0682782406983486E-3</v>
      </c>
      <c r="AA18" s="71">
        <f t="shared" si="6"/>
        <v>2.7063187713953789E-4</v>
      </c>
    </row>
    <row r="19" spans="1:27" ht="13.5" thickBot="1">
      <c r="A19" s="13" t="s">
        <v>18</v>
      </c>
      <c r="B19" s="19">
        <v>295322.14999999997</v>
      </c>
      <c r="C19" s="20">
        <v>13518.75</v>
      </c>
      <c r="D19" s="20">
        <v>945</v>
      </c>
      <c r="E19" s="20">
        <v>506.25</v>
      </c>
      <c r="F19" s="20">
        <v>52.5</v>
      </c>
      <c r="G19" s="20">
        <v>4110</v>
      </c>
      <c r="H19" s="20">
        <v>1718.75</v>
      </c>
      <c r="I19" s="27">
        <v>6.4808404770279138</v>
      </c>
      <c r="J19" s="28">
        <v>0.13809462073335388</v>
      </c>
      <c r="K19" s="28">
        <v>7.5665563015695544E-3</v>
      </c>
      <c r="L19" s="28">
        <v>0.21587571937216787</v>
      </c>
      <c r="M19" s="28">
        <v>9.6374432663681453E-3</v>
      </c>
      <c r="N19" s="28">
        <v>0.66706007100481068</v>
      </c>
      <c r="O19" s="29">
        <v>5.0753867283126933E-2</v>
      </c>
      <c r="P19" s="20">
        <v>316173.39999999997</v>
      </c>
      <c r="Q19" s="31">
        <v>1</v>
      </c>
      <c r="S19" s="78" t="s">
        <v>44</v>
      </c>
      <c r="T19" s="64"/>
      <c r="U19" s="65"/>
      <c r="W19" s="78" t="s">
        <v>44</v>
      </c>
      <c r="X19" s="62"/>
      <c r="Y19" s="65"/>
      <c r="AA19" s="71">
        <f t="shared" si="6"/>
        <v>0</v>
      </c>
    </row>
    <row r="20" spans="1:27" ht="13.5" thickBot="1">
      <c r="A20" s="11" t="s">
        <v>25</v>
      </c>
      <c r="B20" s="21">
        <v>411094.94999999995</v>
      </c>
      <c r="C20" s="22">
        <v>883155.59999999986</v>
      </c>
      <c r="D20" s="22">
        <v>1126707</v>
      </c>
      <c r="E20" s="22">
        <v>21156.25</v>
      </c>
      <c r="F20" s="22">
        <v>49144.5</v>
      </c>
      <c r="G20" s="22">
        <v>55584.58</v>
      </c>
      <c r="H20" s="22">
        <v>305506.90000000002</v>
      </c>
      <c r="I20" s="33">
        <v>1</v>
      </c>
      <c r="J20" s="34">
        <v>1</v>
      </c>
      <c r="K20" s="34">
        <v>1</v>
      </c>
      <c r="L20" s="34">
        <v>1</v>
      </c>
      <c r="M20" s="34">
        <v>1</v>
      </c>
      <c r="N20" s="34">
        <v>1</v>
      </c>
      <c r="O20" s="35">
        <v>1</v>
      </c>
      <c r="P20" s="20">
        <v>2852349.78</v>
      </c>
      <c r="Q20" s="31">
        <v>1</v>
      </c>
      <c r="S20" s="79">
        <f>SUM(S6:S19)</f>
        <v>49144.5</v>
      </c>
      <c r="T20" s="67">
        <f>S20/$S$22</f>
        <v>1.722947877731882E-2</v>
      </c>
      <c r="U20" s="68">
        <f>S20/$S$20</f>
        <v>1</v>
      </c>
      <c r="W20" s="79">
        <f>SUM(W6:W19)</f>
        <v>56516.174999999996</v>
      </c>
      <c r="X20" s="67">
        <f>W20/$W$22</f>
        <v>1.9762825117525303E-2</v>
      </c>
      <c r="Y20" s="69">
        <f>W20/$W$20</f>
        <v>1</v>
      </c>
      <c r="AA20" s="77">
        <f t="shared" si="6"/>
        <v>0.25333463402064832</v>
      </c>
    </row>
    <row r="21" spans="1:27">
      <c r="S21" s="80" t="s">
        <v>45</v>
      </c>
      <c r="T21" s="81"/>
      <c r="U21" s="82"/>
      <c r="W21" s="80" t="s">
        <v>46</v>
      </c>
      <c r="X21" s="81"/>
      <c r="Y21" s="82"/>
      <c r="Z21" s="58"/>
    </row>
    <row r="22" spans="1:27" ht="13.5" hidden="1" thickBot="1">
      <c r="S22" s="66">
        <f>GETPIVOTDATA("Umsatz (in €)",$A$3)</f>
        <v>2852349.78</v>
      </c>
      <c r="T22" s="83"/>
      <c r="U22" s="84"/>
      <c r="W22" s="66">
        <f>S22-S20+W20</f>
        <v>2859721.4549999996</v>
      </c>
      <c r="X22" s="83"/>
      <c r="Y22" s="84"/>
    </row>
    <row r="23" spans="1:27" hidden="1"/>
    <row r="24" spans="1:27" ht="13.5" thickBot="1"/>
    <row r="25" spans="1:27" ht="13.5" thickBot="1">
      <c r="S25" s="86" t="s">
        <v>47</v>
      </c>
      <c r="T25" s="87"/>
      <c r="U25" s="87"/>
      <c r="V25" s="87"/>
      <c r="W25" s="87"/>
      <c r="X25" s="87"/>
      <c r="Y25" s="87"/>
      <c r="Z25" s="87"/>
      <c r="AA25" s="88"/>
    </row>
    <row r="26" spans="1:27" ht="13.5" thickBot="1">
      <c r="B26" s="86" t="s">
        <v>48</v>
      </c>
      <c r="C26" s="87"/>
      <c r="D26" s="87"/>
      <c r="E26" s="87"/>
      <c r="F26" s="87"/>
      <c r="G26" s="87"/>
      <c r="H26" s="88"/>
      <c r="I26" s="86" t="s">
        <v>49</v>
      </c>
      <c r="J26" s="87"/>
      <c r="K26" s="87"/>
      <c r="L26" s="87"/>
      <c r="M26" s="87"/>
      <c r="N26" s="87"/>
      <c r="O26" s="88"/>
      <c r="S26" s="59" t="s">
        <v>38</v>
      </c>
      <c r="T26" s="60" t="s">
        <v>39</v>
      </c>
      <c r="U26" s="61" t="s">
        <v>39</v>
      </c>
      <c r="V26" s="36"/>
      <c r="W26" s="59" t="s">
        <v>40</v>
      </c>
      <c r="X26" s="60" t="s">
        <v>39</v>
      </c>
      <c r="Y26" s="61" t="s">
        <v>39</v>
      </c>
      <c r="AA26" s="70" t="s">
        <v>41</v>
      </c>
    </row>
    <row r="27" spans="1:27" ht="13.5" thickBot="1">
      <c r="A27" s="36" t="str">
        <f t="shared" ref="A27:A40" si="7">A6</f>
        <v>Einzelhandel</v>
      </c>
      <c r="B27" s="47"/>
      <c r="C27" s="48"/>
      <c r="D27" s="48"/>
      <c r="E27" s="48"/>
      <c r="F27" s="48"/>
      <c r="G27" s="48"/>
      <c r="H27" s="49"/>
      <c r="I27" s="38"/>
      <c r="J27" s="39"/>
      <c r="K27" s="39"/>
      <c r="L27" s="39"/>
      <c r="M27" s="39"/>
      <c r="N27" s="39"/>
      <c r="O27" s="40"/>
      <c r="S27" s="72" t="str">
        <f>C5</f>
        <v>BAY</v>
      </c>
      <c r="T27" s="73" t="s">
        <v>6</v>
      </c>
      <c r="U27" s="74" t="str">
        <f>C5</f>
        <v>BAY</v>
      </c>
      <c r="V27" s="36"/>
      <c r="W27" s="85">
        <f>W5</f>
        <v>0.15</v>
      </c>
      <c r="X27" s="73" t="s">
        <v>6</v>
      </c>
      <c r="Y27" s="74" t="s">
        <v>12</v>
      </c>
      <c r="AA27" s="76" t="s">
        <v>43</v>
      </c>
    </row>
    <row r="28" spans="1:27">
      <c r="A28" s="56" t="str">
        <f t="shared" si="7"/>
        <v>Humor</v>
      </c>
      <c r="B28" s="50">
        <f t="shared" ref="B28:H40" si="8">B7</f>
        <v>0</v>
      </c>
      <c r="C28" s="51">
        <f t="shared" si="8"/>
        <v>4235</v>
      </c>
      <c r="D28" s="51">
        <f t="shared" si="8"/>
        <v>0</v>
      </c>
      <c r="E28" s="51">
        <f t="shared" si="8"/>
        <v>16200</v>
      </c>
      <c r="F28" s="51">
        <f t="shared" si="8"/>
        <v>4128.5</v>
      </c>
      <c r="G28" s="51">
        <f t="shared" si="8"/>
        <v>0</v>
      </c>
      <c r="H28" s="52">
        <f t="shared" si="8"/>
        <v>113400</v>
      </c>
      <c r="I28" s="41">
        <f t="shared" ref="I28:O40" si="9">I7</f>
        <v>0</v>
      </c>
      <c r="J28" s="42">
        <f t="shared" si="9"/>
        <v>9.9141335655526686E-2</v>
      </c>
      <c r="K28" s="42">
        <f t="shared" si="9"/>
        <v>0</v>
      </c>
      <c r="L28" s="42">
        <f t="shared" si="9"/>
        <v>15.831238881900019</v>
      </c>
      <c r="M28" s="42">
        <f t="shared" si="9"/>
        <v>1.7368245370847948</v>
      </c>
      <c r="N28" s="42">
        <f t="shared" si="9"/>
        <v>0</v>
      </c>
      <c r="O28" s="43">
        <f t="shared" si="9"/>
        <v>7.6741557495636954</v>
      </c>
      <c r="S28" s="50">
        <f>C28</f>
        <v>4235</v>
      </c>
      <c r="T28" s="62">
        <f>S28/$S$44</f>
        <v>1.4847407669616173E-3</v>
      </c>
      <c r="U28" s="63">
        <f>S28/$S$42</f>
        <v>4.7953044740926751E-3</v>
      </c>
      <c r="W28" s="50">
        <f>S28*(1+W$27)</f>
        <v>4870.25</v>
      </c>
      <c r="X28" s="62">
        <f>W28/$W$44</f>
        <v>1.6316712261328237E-3</v>
      </c>
      <c r="Y28" s="63">
        <f>W28/$W$42</f>
        <v>4.7953044740926751E-3</v>
      </c>
      <c r="AA28" s="71">
        <f t="shared" ref="AA28:AA42" si="10">(X28-T28)*100</f>
        <v>1.4693045917120645E-2</v>
      </c>
    </row>
    <row r="29" spans="1:27">
      <c r="A29" s="56" t="str">
        <f t="shared" si="7"/>
        <v>Kinder</v>
      </c>
      <c r="B29" s="50">
        <f t="shared" si="8"/>
        <v>0</v>
      </c>
      <c r="C29" s="51">
        <f t="shared" si="8"/>
        <v>1352</v>
      </c>
      <c r="D29" s="51">
        <f t="shared" si="8"/>
        <v>0</v>
      </c>
      <c r="E29" s="51">
        <f t="shared" si="8"/>
        <v>0</v>
      </c>
      <c r="F29" s="51">
        <f t="shared" si="8"/>
        <v>5812</v>
      </c>
      <c r="G29" s="51">
        <f t="shared" si="8"/>
        <v>2820.2</v>
      </c>
      <c r="H29" s="52">
        <f t="shared" si="8"/>
        <v>19996.5</v>
      </c>
      <c r="I29" s="41">
        <f t="shared" si="9"/>
        <v>0</v>
      </c>
      <c r="J29" s="42">
        <f t="shared" si="9"/>
        <v>0.14564664239097022</v>
      </c>
      <c r="K29" s="42">
        <f t="shared" si="9"/>
        <v>0</v>
      </c>
      <c r="L29" s="42">
        <f t="shared" si="9"/>
        <v>0</v>
      </c>
      <c r="M29" s="42">
        <f t="shared" si="9"/>
        <v>11.251532979232133</v>
      </c>
      <c r="N29" s="42">
        <f t="shared" si="9"/>
        <v>4.8271032967457081</v>
      </c>
      <c r="O29" s="43">
        <f t="shared" si="9"/>
        <v>6.2272166693685733</v>
      </c>
      <c r="S29" s="50">
        <f t="shared" ref="S29:S40" si="11">C29</f>
        <v>1352</v>
      </c>
      <c r="T29" s="62">
        <f t="shared" ref="T29:T40" si="12">S29/$S$44</f>
        <v>4.7399516338420461E-4</v>
      </c>
      <c r="U29" s="63">
        <f t="shared" ref="U29:U40" si="13">S29/$S$42</f>
        <v>1.5308740611507192E-3</v>
      </c>
      <c r="W29" s="50">
        <f t="shared" ref="W29:W40" si="14">S29*(1+W$27)</f>
        <v>1554.8</v>
      </c>
      <c r="X29" s="62">
        <f t="shared" ref="X29:X40" si="15">W29/$W$44</f>
        <v>5.2090188848443397E-4</v>
      </c>
      <c r="Y29" s="63">
        <f t="shared" ref="Y29:Y40" si="16">W29/$W$42</f>
        <v>1.5308740611507195E-3</v>
      </c>
      <c r="AA29" s="71">
        <f t="shared" si="10"/>
        <v>4.6906725100229361E-3</v>
      </c>
    </row>
    <row r="30" spans="1:27">
      <c r="A30" s="56" t="str">
        <f t="shared" si="7"/>
        <v>Kunst</v>
      </c>
      <c r="B30" s="50">
        <f t="shared" si="8"/>
        <v>0</v>
      </c>
      <c r="C30" s="51">
        <f t="shared" si="8"/>
        <v>12153.8</v>
      </c>
      <c r="D30" s="51">
        <f t="shared" si="8"/>
        <v>1012.5</v>
      </c>
      <c r="E30" s="51">
        <f t="shared" si="8"/>
        <v>0</v>
      </c>
      <c r="F30" s="51">
        <f t="shared" si="8"/>
        <v>7480</v>
      </c>
      <c r="G30" s="51">
        <f t="shared" si="8"/>
        <v>548.88</v>
      </c>
      <c r="H30" s="52">
        <f t="shared" si="8"/>
        <v>0</v>
      </c>
      <c r="I30" s="41">
        <f t="shared" si="9"/>
        <v>0</v>
      </c>
      <c r="J30" s="42">
        <f t="shared" si="9"/>
        <v>1.8519980735156432</v>
      </c>
      <c r="K30" s="42">
        <f t="shared" si="9"/>
        <v>0.12093436028642923</v>
      </c>
      <c r="L30" s="42">
        <f t="shared" si="9"/>
        <v>0</v>
      </c>
      <c r="M30" s="42">
        <f t="shared" si="9"/>
        <v>20.48294266020115</v>
      </c>
      <c r="N30" s="42">
        <f t="shared" si="9"/>
        <v>1.3288891333882586</v>
      </c>
      <c r="O30" s="43">
        <f t="shared" si="9"/>
        <v>0</v>
      </c>
      <c r="S30" s="50">
        <f t="shared" si="11"/>
        <v>12153.8</v>
      </c>
      <c r="T30" s="62">
        <f t="shared" si="12"/>
        <v>4.2609781188897525E-3</v>
      </c>
      <c r="U30" s="63">
        <f t="shared" si="13"/>
        <v>1.3761787843501192E-2</v>
      </c>
      <c r="W30" s="50">
        <f t="shared" si="14"/>
        <v>13976.869999999999</v>
      </c>
      <c r="X30" s="62">
        <f t="shared" si="15"/>
        <v>4.6826459854009709E-3</v>
      </c>
      <c r="Y30" s="63">
        <f t="shared" si="16"/>
        <v>1.3761787843501194E-2</v>
      </c>
      <c r="AA30" s="71">
        <f t="shared" si="10"/>
        <v>4.2166786651121835E-2</v>
      </c>
    </row>
    <row r="31" spans="1:27">
      <c r="A31" s="56" t="str">
        <f t="shared" si="7"/>
        <v>Mode</v>
      </c>
      <c r="B31" s="50">
        <f t="shared" si="8"/>
        <v>0</v>
      </c>
      <c r="C31" s="51">
        <f t="shared" si="8"/>
        <v>18374</v>
      </c>
      <c r="D31" s="51">
        <f t="shared" si="8"/>
        <v>2025</v>
      </c>
      <c r="E31" s="51">
        <f t="shared" si="8"/>
        <v>0</v>
      </c>
      <c r="F31" s="51">
        <f t="shared" si="8"/>
        <v>0</v>
      </c>
      <c r="G31" s="51">
        <f t="shared" si="8"/>
        <v>0</v>
      </c>
      <c r="H31" s="52">
        <f t="shared" si="8"/>
        <v>0</v>
      </c>
      <c r="I31" s="41">
        <f t="shared" si="9"/>
        <v>0</v>
      </c>
      <c r="J31" s="42">
        <f t="shared" si="9"/>
        <v>2.9091116424298944</v>
      </c>
      <c r="K31" s="42">
        <f t="shared" si="9"/>
        <v>0.25130894009076121</v>
      </c>
      <c r="L31" s="42">
        <f t="shared" si="9"/>
        <v>0</v>
      </c>
      <c r="M31" s="42">
        <f t="shared" si="9"/>
        <v>0</v>
      </c>
      <c r="N31" s="42">
        <f t="shared" si="9"/>
        <v>0</v>
      </c>
      <c r="O31" s="43">
        <f t="shared" si="9"/>
        <v>0</v>
      </c>
      <c r="S31" s="50">
        <f t="shared" si="11"/>
        <v>18374</v>
      </c>
      <c r="T31" s="62">
        <f t="shared" si="12"/>
        <v>6.441706458595692E-3</v>
      </c>
      <c r="U31" s="63">
        <f t="shared" si="13"/>
        <v>2.0804940828094171E-2</v>
      </c>
      <c r="W31" s="50">
        <f t="shared" si="14"/>
        <v>21130.1</v>
      </c>
      <c r="X31" s="62">
        <f t="shared" si="15"/>
        <v>7.0791799548912638E-3</v>
      </c>
      <c r="Y31" s="63">
        <f t="shared" si="16"/>
        <v>2.0804940828094171E-2</v>
      </c>
      <c r="AA31" s="71">
        <f t="shared" si="10"/>
        <v>6.3747349629557193E-2</v>
      </c>
    </row>
    <row r="32" spans="1:27">
      <c r="A32" s="56" t="str">
        <f t="shared" si="7"/>
        <v>Natur</v>
      </c>
      <c r="B32" s="50">
        <f t="shared" si="8"/>
        <v>0</v>
      </c>
      <c r="C32" s="51">
        <f t="shared" si="8"/>
        <v>2025</v>
      </c>
      <c r="D32" s="51">
        <f t="shared" si="8"/>
        <v>41140</v>
      </c>
      <c r="E32" s="51">
        <f t="shared" si="8"/>
        <v>0</v>
      </c>
      <c r="F32" s="51">
        <f t="shared" si="8"/>
        <v>13661</v>
      </c>
      <c r="G32" s="51">
        <f t="shared" si="8"/>
        <v>0</v>
      </c>
      <c r="H32" s="52">
        <f t="shared" si="8"/>
        <v>0</v>
      </c>
      <c r="I32" s="41">
        <f t="shared" si="9"/>
        <v>0</v>
      </c>
      <c r="J32" s="42">
        <f t="shared" si="9"/>
        <v>0.11509156481352445</v>
      </c>
      <c r="K32" s="42">
        <f t="shared" si="9"/>
        <v>1.8327743123584672</v>
      </c>
      <c r="L32" s="42">
        <f t="shared" si="9"/>
        <v>0</v>
      </c>
      <c r="M32" s="42">
        <f t="shared" si="9"/>
        <v>13.952860907481027</v>
      </c>
      <c r="N32" s="42">
        <f t="shared" si="9"/>
        <v>0</v>
      </c>
      <c r="O32" s="43">
        <f t="shared" si="9"/>
        <v>0</v>
      </c>
      <c r="S32" s="50">
        <f t="shared" si="11"/>
        <v>2025</v>
      </c>
      <c r="T32" s="62">
        <f t="shared" si="12"/>
        <v>7.0994098066051356E-4</v>
      </c>
      <c r="U32" s="63">
        <f t="shared" si="13"/>
        <v>2.292914181827076E-3</v>
      </c>
      <c r="W32" s="50">
        <f t="shared" si="14"/>
        <v>2328.75</v>
      </c>
      <c r="X32" s="62">
        <f t="shared" si="15"/>
        <v>7.8019698534096055E-4</v>
      </c>
      <c r="Y32" s="63">
        <f t="shared" si="16"/>
        <v>2.292914181827076E-3</v>
      </c>
      <c r="AA32" s="71">
        <f t="shared" si="10"/>
        <v>7.0256004680446984E-3</v>
      </c>
    </row>
    <row r="33" spans="1:27">
      <c r="A33" s="56" t="str">
        <f t="shared" si="7"/>
        <v>Sport</v>
      </c>
      <c r="B33" s="50">
        <f t="shared" si="8"/>
        <v>4454.5</v>
      </c>
      <c r="C33" s="51">
        <f t="shared" si="8"/>
        <v>2306</v>
      </c>
      <c r="D33" s="51">
        <f t="shared" si="8"/>
        <v>9494.5</v>
      </c>
      <c r="E33" s="51">
        <f t="shared" si="8"/>
        <v>3437.5</v>
      </c>
      <c r="F33" s="51">
        <f t="shared" si="8"/>
        <v>16998</v>
      </c>
      <c r="G33" s="51">
        <f t="shared" si="8"/>
        <v>0</v>
      </c>
      <c r="H33" s="52">
        <f t="shared" si="8"/>
        <v>5347.5</v>
      </c>
      <c r="I33" s="41">
        <f t="shared" si="9"/>
        <v>0.73522041387723258</v>
      </c>
      <c r="J33" s="42">
        <f t="shared" si="9"/>
        <v>0.17716699191486646</v>
      </c>
      <c r="K33" s="42">
        <f t="shared" si="9"/>
        <v>0.57177062814748614</v>
      </c>
      <c r="L33" s="42">
        <f t="shared" si="9"/>
        <v>11.02464850856259</v>
      </c>
      <c r="M33" s="42">
        <f t="shared" si="9"/>
        <v>23.468408526426479</v>
      </c>
      <c r="N33" s="42">
        <f t="shared" si="9"/>
        <v>0</v>
      </c>
      <c r="O33" s="43">
        <f t="shared" si="9"/>
        <v>1.1876555577271006</v>
      </c>
      <c r="S33" s="50">
        <f t="shared" si="11"/>
        <v>2306</v>
      </c>
      <c r="T33" s="62">
        <f t="shared" si="12"/>
        <v>8.0845624760649101E-4</v>
      </c>
      <c r="U33" s="63">
        <f t="shared" si="13"/>
        <v>2.6110914090336974E-3</v>
      </c>
      <c r="W33" s="50">
        <f t="shared" si="14"/>
        <v>2651.8999999999996</v>
      </c>
      <c r="X33" s="62">
        <f t="shared" si="15"/>
        <v>8.8846135713395306E-4</v>
      </c>
      <c r="Y33" s="63">
        <f t="shared" si="16"/>
        <v>2.6110914090336974E-3</v>
      </c>
      <c r="AA33" s="71">
        <f t="shared" si="10"/>
        <v>8.0005109527462037E-3</v>
      </c>
    </row>
    <row r="34" spans="1:27">
      <c r="A34" s="36" t="str">
        <f t="shared" si="7"/>
        <v>Großhandel</v>
      </c>
      <c r="B34" s="50"/>
      <c r="C34" s="51"/>
      <c r="D34" s="51"/>
      <c r="E34" s="51"/>
      <c r="F34" s="51"/>
      <c r="G34" s="51"/>
      <c r="H34" s="52"/>
      <c r="I34" s="41"/>
      <c r="J34" s="42"/>
      <c r="K34" s="42"/>
      <c r="L34" s="42"/>
      <c r="M34" s="42"/>
      <c r="N34" s="42"/>
      <c r="O34" s="43"/>
      <c r="S34" s="50">
        <f t="shared" si="11"/>
        <v>0</v>
      </c>
      <c r="T34" s="62">
        <f t="shared" si="12"/>
        <v>0</v>
      </c>
      <c r="U34" s="63">
        <f t="shared" si="13"/>
        <v>0</v>
      </c>
      <c r="W34" s="50">
        <f t="shared" si="14"/>
        <v>0</v>
      </c>
      <c r="X34" s="62">
        <f t="shared" si="15"/>
        <v>0</v>
      </c>
      <c r="Y34" s="63">
        <f t="shared" si="16"/>
        <v>0</v>
      </c>
      <c r="AA34" s="71">
        <f t="shared" si="10"/>
        <v>0</v>
      </c>
    </row>
    <row r="35" spans="1:27">
      <c r="A35" s="56" t="str">
        <f t="shared" si="7"/>
        <v>Humor</v>
      </c>
      <c r="B35" s="50">
        <f t="shared" si="8"/>
        <v>111318.3</v>
      </c>
      <c r="C35" s="51">
        <f t="shared" si="8"/>
        <v>25425</v>
      </c>
      <c r="D35" s="51">
        <f t="shared" si="8"/>
        <v>0</v>
      </c>
      <c r="E35" s="51">
        <f t="shared" si="8"/>
        <v>0</v>
      </c>
      <c r="F35" s="51">
        <f t="shared" si="8"/>
        <v>1012.5</v>
      </c>
      <c r="G35" s="51">
        <f t="shared" si="8"/>
        <v>8887.5</v>
      </c>
      <c r="H35" s="52">
        <f t="shared" si="8"/>
        <v>0</v>
      </c>
      <c r="I35" s="41">
        <f t="shared" si="9"/>
        <v>5.2670201486320325</v>
      </c>
      <c r="J35" s="42">
        <f t="shared" si="9"/>
        <v>0.55996939407584967</v>
      </c>
      <c r="K35" s="42">
        <f t="shared" si="9"/>
        <v>0</v>
      </c>
      <c r="L35" s="42">
        <f t="shared" si="9"/>
        <v>0</v>
      </c>
      <c r="M35" s="42">
        <f t="shared" si="9"/>
        <v>0.40073812992156332</v>
      </c>
      <c r="N35" s="42">
        <f t="shared" si="9"/>
        <v>3.1100390452981568</v>
      </c>
      <c r="O35" s="43">
        <f t="shared" si="9"/>
        <v>0</v>
      </c>
      <c r="S35" s="50">
        <f t="shared" si="11"/>
        <v>25425</v>
      </c>
      <c r="T35" s="62">
        <f t="shared" si="12"/>
        <v>8.91370342384867E-3</v>
      </c>
      <c r="U35" s="63">
        <f t="shared" si="13"/>
        <v>2.8788811394051064E-2</v>
      </c>
      <c r="W35" s="50">
        <f t="shared" si="14"/>
        <v>29238.749999999996</v>
      </c>
      <c r="X35" s="62">
        <f t="shared" si="15"/>
        <v>9.7958065937253924E-3</v>
      </c>
      <c r="Y35" s="63">
        <f t="shared" si="16"/>
        <v>2.8788811394051064E-2</v>
      </c>
      <c r="AA35" s="71">
        <f t="shared" si="10"/>
        <v>8.8210316987672246E-2</v>
      </c>
    </row>
    <row r="36" spans="1:27">
      <c r="A36" s="56" t="str">
        <f t="shared" si="7"/>
        <v>Kinder</v>
      </c>
      <c r="B36" s="50">
        <f t="shared" si="8"/>
        <v>0</v>
      </c>
      <c r="C36" s="51">
        <f t="shared" si="8"/>
        <v>2790</v>
      </c>
      <c r="D36" s="51">
        <f t="shared" si="8"/>
        <v>138164.85</v>
      </c>
      <c r="E36" s="51">
        <f t="shared" si="8"/>
        <v>1012.5</v>
      </c>
      <c r="F36" s="51">
        <f t="shared" si="8"/>
        <v>0</v>
      </c>
      <c r="G36" s="51">
        <f t="shared" si="8"/>
        <v>39218</v>
      </c>
      <c r="H36" s="52">
        <f t="shared" si="8"/>
        <v>65868</v>
      </c>
      <c r="I36" s="41">
        <f t="shared" si="9"/>
        <v>0</v>
      </c>
      <c r="J36" s="42">
        <f t="shared" si="9"/>
        <v>3.6473631864875164E-2</v>
      </c>
      <c r="K36" s="42">
        <f t="shared" si="9"/>
        <v>1.4157892536536345</v>
      </c>
      <c r="L36" s="42">
        <f t="shared" si="9"/>
        <v>0.55254591910082718</v>
      </c>
      <c r="M36" s="42">
        <f t="shared" si="9"/>
        <v>0</v>
      </c>
      <c r="N36" s="42">
        <f t="shared" si="9"/>
        <v>8.1459764072166756</v>
      </c>
      <c r="O36" s="43">
        <f t="shared" si="9"/>
        <v>2.4892326433996956</v>
      </c>
      <c r="S36" s="50">
        <f t="shared" si="11"/>
        <v>2790</v>
      </c>
      <c r="T36" s="62">
        <f t="shared" si="12"/>
        <v>9.7814090668781875E-4</v>
      </c>
      <c r="U36" s="63">
        <f t="shared" si="13"/>
        <v>3.1591262060728601E-3</v>
      </c>
      <c r="W36" s="50">
        <f t="shared" si="14"/>
        <v>3208.4999999999995</v>
      </c>
      <c r="X36" s="62">
        <f t="shared" si="15"/>
        <v>1.0749380686919899E-3</v>
      </c>
      <c r="Y36" s="63">
        <f t="shared" si="16"/>
        <v>3.1591262060728601E-3</v>
      </c>
      <c r="AA36" s="71">
        <f t="shared" si="10"/>
        <v>9.6797162004171183E-3</v>
      </c>
    </row>
    <row r="37" spans="1:27">
      <c r="A37" s="56" t="str">
        <f t="shared" si="7"/>
        <v>Kunst</v>
      </c>
      <c r="B37" s="50">
        <f t="shared" si="8"/>
        <v>0</v>
      </c>
      <c r="C37" s="51">
        <f t="shared" si="8"/>
        <v>0</v>
      </c>
      <c r="D37" s="51">
        <f t="shared" si="8"/>
        <v>769666.3</v>
      </c>
      <c r="E37" s="51">
        <f t="shared" si="8"/>
        <v>0</v>
      </c>
      <c r="F37" s="51">
        <f t="shared" si="8"/>
        <v>0</v>
      </c>
      <c r="G37" s="51">
        <f t="shared" si="8"/>
        <v>0</v>
      </c>
      <c r="H37" s="52">
        <f t="shared" si="8"/>
        <v>99176.15</v>
      </c>
      <c r="I37" s="41">
        <f t="shared" si="9"/>
        <v>0</v>
      </c>
      <c r="J37" s="42">
        <f t="shared" si="9"/>
        <v>0</v>
      </c>
      <c r="K37" s="42">
        <f t="shared" si="9"/>
        <v>2.2426072852094081</v>
      </c>
      <c r="L37" s="42">
        <f t="shared" si="9"/>
        <v>0</v>
      </c>
      <c r="M37" s="42">
        <f t="shared" si="9"/>
        <v>0</v>
      </c>
      <c r="N37" s="42">
        <f t="shared" si="9"/>
        <v>0</v>
      </c>
      <c r="O37" s="43">
        <f t="shared" si="9"/>
        <v>1.0657319147409212</v>
      </c>
      <c r="S37" s="50">
        <f t="shared" si="11"/>
        <v>0</v>
      </c>
      <c r="T37" s="62">
        <f t="shared" si="12"/>
        <v>0</v>
      </c>
      <c r="U37" s="63">
        <f t="shared" si="13"/>
        <v>0</v>
      </c>
      <c r="W37" s="50">
        <f t="shared" si="14"/>
        <v>0</v>
      </c>
      <c r="X37" s="62">
        <f t="shared" si="15"/>
        <v>0</v>
      </c>
      <c r="Y37" s="63">
        <f t="shared" si="16"/>
        <v>0</v>
      </c>
      <c r="AA37" s="71">
        <f t="shared" si="10"/>
        <v>0</v>
      </c>
    </row>
    <row r="38" spans="1:27">
      <c r="A38" s="56" t="str">
        <f t="shared" si="7"/>
        <v>Mode</v>
      </c>
      <c r="B38" s="50">
        <f t="shared" si="8"/>
        <v>0</v>
      </c>
      <c r="C38" s="51">
        <f t="shared" si="8"/>
        <v>658945.34999999986</v>
      </c>
      <c r="D38" s="51">
        <f t="shared" si="8"/>
        <v>0</v>
      </c>
      <c r="E38" s="51">
        <f t="shared" si="8"/>
        <v>0</v>
      </c>
      <c r="F38" s="51">
        <f t="shared" si="8"/>
        <v>0</v>
      </c>
      <c r="G38" s="51">
        <f t="shared" si="8"/>
        <v>0</v>
      </c>
      <c r="H38" s="52">
        <f t="shared" si="8"/>
        <v>0</v>
      </c>
      <c r="I38" s="41">
        <f t="shared" si="9"/>
        <v>0</v>
      </c>
      <c r="J38" s="42">
        <f t="shared" si="9"/>
        <v>3.2297250677004148</v>
      </c>
      <c r="K38" s="42">
        <f t="shared" si="9"/>
        <v>0</v>
      </c>
      <c r="L38" s="42">
        <f t="shared" si="9"/>
        <v>0</v>
      </c>
      <c r="M38" s="42">
        <f t="shared" si="9"/>
        <v>0</v>
      </c>
      <c r="N38" s="42">
        <f t="shared" si="9"/>
        <v>0</v>
      </c>
      <c r="O38" s="43">
        <f t="shared" si="9"/>
        <v>0</v>
      </c>
      <c r="S38" s="50">
        <f t="shared" si="11"/>
        <v>658945.34999999986</v>
      </c>
      <c r="T38" s="62">
        <f t="shared" si="12"/>
        <v>0.23101842369416556</v>
      </c>
      <c r="U38" s="63">
        <f t="shared" si="13"/>
        <v>0.74612599410568192</v>
      </c>
      <c r="W38" s="50">
        <f t="shared" si="14"/>
        <v>757787.15249999973</v>
      </c>
      <c r="X38" s="62">
        <f t="shared" si="15"/>
        <v>0.2538800867034291</v>
      </c>
      <c r="Y38" s="63">
        <f t="shared" si="16"/>
        <v>0.74612599410568192</v>
      </c>
      <c r="AA38" s="71">
        <f t="shared" si="10"/>
        <v>2.2861663009263538</v>
      </c>
    </row>
    <row r="39" spans="1:27">
      <c r="A39" s="56" t="str">
        <f t="shared" si="7"/>
        <v>Natur</v>
      </c>
      <c r="B39" s="50">
        <f t="shared" si="8"/>
        <v>0</v>
      </c>
      <c r="C39" s="51">
        <f t="shared" si="8"/>
        <v>142030.70000000001</v>
      </c>
      <c r="D39" s="51">
        <f t="shared" si="8"/>
        <v>164258.84999999998</v>
      </c>
      <c r="E39" s="51">
        <f t="shared" si="8"/>
        <v>0</v>
      </c>
      <c r="F39" s="51">
        <f t="shared" si="8"/>
        <v>0</v>
      </c>
      <c r="G39" s="51">
        <f t="shared" si="8"/>
        <v>0</v>
      </c>
      <c r="H39" s="52">
        <f t="shared" si="8"/>
        <v>0</v>
      </c>
      <c r="I39" s="41">
        <f t="shared" si="9"/>
        <v>0</v>
      </c>
      <c r="J39" s="42">
        <f t="shared" si="9"/>
        <v>1.4976681776215917</v>
      </c>
      <c r="K39" s="42">
        <f t="shared" si="9"/>
        <v>1.3576517603881904</v>
      </c>
      <c r="L39" s="42">
        <f t="shared" si="9"/>
        <v>0</v>
      </c>
      <c r="M39" s="42">
        <f t="shared" si="9"/>
        <v>0</v>
      </c>
      <c r="N39" s="42">
        <f t="shared" si="9"/>
        <v>0</v>
      </c>
      <c r="O39" s="43">
        <f t="shared" si="9"/>
        <v>0</v>
      </c>
      <c r="S39" s="50">
        <f t="shared" si="11"/>
        <v>142030.70000000001</v>
      </c>
      <c r="T39" s="62">
        <f t="shared" si="12"/>
        <v>4.9794278736740354E-2</v>
      </c>
      <c r="U39" s="63">
        <f t="shared" si="13"/>
        <v>0.16082183026411204</v>
      </c>
      <c r="W39" s="50">
        <f t="shared" si="14"/>
        <v>163335.30499999999</v>
      </c>
      <c r="X39" s="62">
        <f t="shared" si="15"/>
        <v>5.4721937760921664E-2</v>
      </c>
      <c r="Y39" s="63">
        <f t="shared" si="16"/>
        <v>0.16082183026411204</v>
      </c>
      <c r="AA39" s="71">
        <f t="shared" si="10"/>
        <v>0.49276590241813106</v>
      </c>
    </row>
    <row r="40" spans="1:27" ht="13.5" thickBot="1">
      <c r="A40" s="56" t="str">
        <f t="shared" si="7"/>
        <v>Sport</v>
      </c>
      <c r="B40" s="53">
        <f t="shared" si="8"/>
        <v>295322.14999999997</v>
      </c>
      <c r="C40" s="54">
        <f t="shared" si="8"/>
        <v>13518.75</v>
      </c>
      <c r="D40" s="54">
        <f t="shared" si="8"/>
        <v>945</v>
      </c>
      <c r="E40" s="54">
        <f t="shared" si="8"/>
        <v>506.25</v>
      </c>
      <c r="F40" s="54">
        <f t="shared" si="8"/>
        <v>52.5</v>
      </c>
      <c r="G40" s="54">
        <f t="shared" si="8"/>
        <v>4110</v>
      </c>
      <c r="H40" s="55">
        <f t="shared" si="8"/>
        <v>1718.75</v>
      </c>
      <c r="I40" s="44">
        <f t="shared" si="9"/>
        <v>6.4808404770279138</v>
      </c>
      <c r="J40" s="45">
        <f t="shared" si="9"/>
        <v>0.13809462073335388</v>
      </c>
      <c r="K40" s="45">
        <f t="shared" si="9"/>
        <v>7.5665563015695544E-3</v>
      </c>
      <c r="L40" s="45">
        <f t="shared" si="9"/>
        <v>0.21587571937216787</v>
      </c>
      <c r="M40" s="45">
        <f t="shared" si="9"/>
        <v>9.6374432663681453E-3</v>
      </c>
      <c r="N40" s="45">
        <f t="shared" si="9"/>
        <v>0.66706007100481068</v>
      </c>
      <c r="O40" s="46">
        <f t="shared" si="9"/>
        <v>5.0753867283126933E-2</v>
      </c>
      <c r="S40" s="50">
        <f t="shared" si="11"/>
        <v>13518.75</v>
      </c>
      <c r="T40" s="62">
        <f t="shared" si="12"/>
        <v>4.7395133986687992E-3</v>
      </c>
      <c r="U40" s="63">
        <f t="shared" si="13"/>
        <v>1.5307325232382608E-2</v>
      </c>
      <c r="W40" s="50">
        <f t="shared" si="14"/>
        <v>15546.562499999998</v>
      </c>
      <c r="X40" s="62">
        <f t="shared" si="15"/>
        <v>5.2085372817669675E-3</v>
      </c>
      <c r="Y40" s="63">
        <f t="shared" si="16"/>
        <v>1.5307325232382608E-2</v>
      </c>
      <c r="AA40" s="71">
        <f t="shared" si="10"/>
        <v>4.6902388309816821E-2</v>
      </c>
    </row>
    <row r="41" spans="1:27" ht="13.5" thickBot="1">
      <c r="S41" s="78" t="s">
        <v>50</v>
      </c>
      <c r="T41" s="64"/>
      <c r="U41" s="65"/>
      <c r="W41" s="78" t="str">
        <f>S41</f>
        <v>Summe BAY:</v>
      </c>
      <c r="X41" s="62"/>
      <c r="Y41" s="65"/>
      <c r="AA41" s="71">
        <f t="shared" si="10"/>
        <v>0</v>
      </c>
    </row>
    <row r="42" spans="1:27" ht="13.5" thickBot="1">
      <c r="Q42" s="57"/>
      <c r="S42" s="79">
        <f>SUM(S28:S41)</f>
        <v>883155.59999999986</v>
      </c>
      <c r="T42" s="67">
        <f>S42/$S$22</f>
        <v>0.30962387789620949</v>
      </c>
      <c r="U42" s="68">
        <f>S42/$S$20</f>
        <v>17.970588773921801</v>
      </c>
      <c r="W42" s="79">
        <f>SUM(W28:W41)</f>
        <v>1015628.9399999997</v>
      </c>
      <c r="X42" s="67">
        <f>W42/W44</f>
        <v>0.34026436380591951</v>
      </c>
      <c r="Y42" s="69">
        <f>W42/W44</f>
        <v>0.34026436380591951</v>
      </c>
      <c r="AA42" s="77">
        <f t="shared" si="10"/>
        <v>3.0640485909710025</v>
      </c>
    </row>
    <row r="43" spans="1:27">
      <c r="S43" s="80" t="s">
        <v>45</v>
      </c>
      <c r="T43" s="81"/>
      <c r="U43" s="82"/>
      <c r="W43" s="80" t="s">
        <v>46</v>
      </c>
      <c r="X43" s="81"/>
      <c r="Y43" s="82"/>
      <c r="Z43" s="58"/>
    </row>
    <row r="44" spans="1:27" ht="13.5" thickBot="1">
      <c r="S44" s="66">
        <f>GETPIVOTDATA("Umsatz (in €)",$A$3)</f>
        <v>2852349.78</v>
      </c>
      <c r="T44" s="83"/>
      <c r="U44" s="84"/>
      <c r="W44" s="66">
        <f>S44-S42+W42</f>
        <v>2984823.1199999996</v>
      </c>
      <c r="X44" s="83"/>
      <c r="Y44" s="84"/>
    </row>
  </sheetData>
  <mergeCells count="4">
    <mergeCell ref="S25:AA25"/>
    <mergeCell ref="B26:H26"/>
    <mergeCell ref="I26:O26"/>
    <mergeCell ref="S3:AA3"/>
  </mergeCells>
  <conditionalFormatting sqref="B27:H4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7:O4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AS Computer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Auswertung Vertriebszahlen</dc:title>
  <dc:subject/>
  <dc:creator>Pia Bork</dc:creator>
  <cp:keywords>Liste, Sortieren, Filtern, Pivot</cp:keywords>
  <dc:description/>
  <cp:lastModifiedBy>Gastmitwirkender</cp:lastModifiedBy>
  <cp:revision/>
  <dcterms:created xsi:type="dcterms:W3CDTF">1997-05-19T05:59:49Z</dcterms:created>
  <dcterms:modified xsi:type="dcterms:W3CDTF">2017-04-07T10:55:57Z</dcterms:modified>
  <cp:category>Fortgeschritten</cp:category>
  <cp:contentStatus/>
</cp:coreProperties>
</file>